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B61\Desktop\NUEVO CONVENIO 2025\DESARROLLO CARRERA PROFESIONAL\FINALES\REVISIONES\AREA 1\AREA 1 ULTIMAS\"/>
    </mc:Choice>
  </mc:AlternateContent>
  <bookViews>
    <workbookView xWindow="0" yWindow="0" windowWidth="28800" windowHeight="12135" activeTab="1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1'!$A$1:$H$129</definedName>
    <definedName name="_xlnm.Print_Area" localSheetId="2">'Bloque 2'!$A$1:$G$42</definedName>
    <definedName name="_xlnm.Print_Area" localSheetId="3">'Bloque 3'!$A$1:$G$13</definedName>
    <definedName name="_xlnm.Print_Area" localSheetId="0">'DATOS TRABAJADOR '!$A$1:$I$10</definedName>
  </definedNames>
  <calcPr calcId="152511"/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G4" i="11"/>
  <c r="H121" i="1" l="1"/>
  <c r="H120" i="1"/>
  <c r="H117" i="1"/>
  <c r="H116" i="1"/>
  <c r="H115" i="1"/>
  <c r="H91" i="1"/>
  <c r="H15" i="1"/>
  <c r="H14" i="1"/>
  <c r="H13" i="1"/>
  <c r="H11" i="1"/>
  <c r="H10" i="1"/>
  <c r="H9" i="1"/>
  <c r="H7" i="1"/>
  <c r="H6" i="1"/>
  <c r="H125" i="1" l="1"/>
  <c r="H124" i="1"/>
  <c r="H123" i="1"/>
  <c r="H60" i="1"/>
  <c r="G20" i="10"/>
  <c r="G28" i="10"/>
  <c r="H90" i="1"/>
  <c r="H114" i="1"/>
  <c r="H5" i="1"/>
  <c r="H62" i="1"/>
  <c r="H37" i="1"/>
  <c r="H39" i="1"/>
  <c r="H40" i="1"/>
  <c r="H42" i="1"/>
  <c r="H43" i="1"/>
  <c r="H45" i="1"/>
  <c r="H47" i="1"/>
  <c r="H48" i="1"/>
  <c r="H50" i="1"/>
  <c r="H51" i="1"/>
  <c r="H54" i="1"/>
  <c r="H56" i="1"/>
  <c r="H57" i="1"/>
  <c r="H65" i="1"/>
  <c r="H66" i="1"/>
  <c r="H67" i="1"/>
  <c r="H68" i="1"/>
  <c r="H72" i="1"/>
  <c r="H73" i="1"/>
  <c r="H75" i="1"/>
  <c r="H76" i="1"/>
  <c r="H77" i="1"/>
  <c r="H93" i="1"/>
  <c r="H83" i="1"/>
  <c r="H84" i="1"/>
  <c r="H85" i="1"/>
  <c r="H86" i="1"/>
  <c r="H87" i="1"/>
  <c r="H96" i="1"/>
  <c r="H97" i="1"/>
  <c r="H98" i="1"/>
  <c r="H99" i="1"/>
  <c r="H100" i="1"/>
  <c r="H103" i="1"/>
  <c r="H104" i="1"/>
  <c r="H105" i="1"/>
  <c r="H106" i="1"/>
  <c r="H109" i="1"/>
  <c r="H118" i="1"/>
  <c r="H20" i="1"/>
  <c r="H21" i="1"/>
  <c r="H24" i="1"/>
  <c r="H25" i="1"/>
  <c r="H28" i="1"/>
  <c r="H29" i="1"/>
  <c r="H30" i="1"/>
  <c r="G5" i="10"/>
  <c r="G6" i="10"/>
  <c r="G8" i="10"/>
  <c r="G10" i="10"/>
  <c r="G12" i="10"/>
  <c r="G13" i="10"/>
  <c r="G15" i="10"/>
  <c r="G16" i="10"/>
  <c r="G22" i="10"/>
  <c r="G24" i="10"/>
  <c r="G26" i="10"/>
  <c r="G29" i="10"/>
  <c r="G31" i="10"/>
  <c r="G32" i="10"/>
  <c r="G33" i="10"/>
  <c r="G35" i="10"/>
  <c r="G37" i="10"/>
  <c r="G38" i="10"/>
  <c r="G39" i="10"/>
  <c r="G40" i="10"/>
  <c r="G42" i="10"/>
  <c r="H94" i="1" l="1"/>
  <c r="H63" i="1"/>
  <c r="H126" i="1"/>
  <c r="H127" i="1" s="1"/>
  <c r="H107" i="1"/>
  <c r="H101" i="1"/>
  <c r="H88" i="1"/>
  <c r="H74" i="1"/>
  <c r="H71" i="1"/>
  <c r="H69" i="1"/>
  <c r="H58" i="1"/>
  <c r="H52" i="1"/>
  <c r="H31" i="1"/>
  <c r="H26" i="1"/>
  <c r="H22" i="1"/>
  <c r="G13" i="11"/>
  <c r="G11" i="11"/>
  <c r="H16" i="1"/>
  <c r="H110" i="1" l="1"/>
  <c r="H78" i="1"/>
  <c r="H79" i="1" s="1"/>
  <c r="H32" i="1"/>
  <c r="H129" i="1" l="1"/>
  <c r="B7" i="13" s="1"/>
</calcChain>
</file>

<file path=xl/comments1.xml><?xml version="1.0" encoding="utf-8"?>
<comments xmlns="http://schemas.openxmlformats.org/spreadsheetml/2006/main">
  <authors>
    <author>ACB61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1. se contabilizarán un máximo de 40 créditos.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 se contabilizarán un máximo de 40 créditos.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 se contabilizarán un máximo de 15 créditos.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2.2.1 se contabilizarán un máximo de 15 créditos.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2.2.2 se contabilizarán un máximo de 10 créditos.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2.3 se contabilizarán un máximo de 10 créditos.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 se contabilizarán un máximo de 25 créditos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3.1 se contabilizarán un máximo de 15 créditos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3.1.3 se contabilizarán un máximo de 6 créditos.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3.2 se contabilizarán un máximo de 9 créditos.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3.3 se contabilizarán un máximo de 5 créditos.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membresias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de membresia(s)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las membresias (n2)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10 se contabilizarán un máximo de 10 créditos.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3.5 se contabilizarán un máximo de 12 créditos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 se contabilizarán un máximo de 6 créditos.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 se contabilizarán un máximo de 2 créditos.</t>
        </r>
      </text>
    </comment>
    <comment ref="B7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3.6.1.1 se contabilizarán un máximo de 2 créditos.</t>
        </r>
      </text>
    </comment>
    <comment ref="H7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3.6.1.2 se contabilizarán un máximo de 1 crédito.</t>
        </r>
      </text>
    </comment>
    <comment ref="H7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 se contabilizarán un máximo de 4 créditos.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3.6.2.1 se contabilizarán un máximo de 4 créditos.</t>
        </r>
      </text>
    </comment>
    <comment ref="H7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3.6.2.2 se contabilizarán un máximo de 3 créditos.</t>
        </r>
      </text>
    </comment>
    <comment ref="H7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4. se contabilizarán un máximo de 35 créditos.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H9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0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4.5 se contabilizarán un máximo de 15 créditos.</t>
        </r>
      </text>
    </comment>
    <comment ref="H10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técnicas durante el periodo a evaluar.</t>
        </r>
      </text>
    </comment>
    <comment ref="B11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 se contabilizarán un máximo de 15 créditos.</t>
        </r>
      </text>
    </comment>
    <comment ref="E1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jefaturas (n1) en el periodo a evaluar.</t>
        </r>
      </text>
    </comment>
    <comment ref="G1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secciones (n1) en el periodo a evaluar.</t>
        </r>
      </text>
    </comment>
    <comment ref="G1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jefaturas (n1) en el periodo a evaluar.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items (n1) en el periodo a evaluar.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D1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Consignar el resultado de dividir la subvención obtenida entre 10.000 </t>
        </r>
      </text>
    </comment>
    <comment ref="E1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las subvenciones obtenidas como IP durante el periodo a evaluar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nº de créditos obtenidos por cada 10.000€ conseguidos como IP durante el periodo a evaluar.</t>
        </r>
      </text>
    </comment>
    <comment ref="B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5.5.2 se contabilizarán un máximo de 7,5 créditos.</t>
        </r>
      </text>
    </comment>
    <comment ref="D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Consignar el resultado de dividir la subvención obtenida entre 10.000 </t>
        </r>
      </text>
    </comment>
    <comment ref="E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las subvenciones obtenidas como  colaborador durante el periodo a evaluar</t>
        </r>
      </text>
    </comment>
    <comment ref="H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nº de créditos obtenidos por cada 10.000€ conseguidos como colaborador durante el periodo a evaluar.</t>
        </r>
      </text>
    </comment>
    <comment ref="E1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contratos</t>
        </r>
      </text>
    </comment>
    <comment ref="G1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del contrato o contratos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contratos en el periodo a evaluar (n2)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contratos</t>
        </r>
      </text>
    </comment>
    <comment ref="G1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del contrato o contratos</t>
        </r>
      </text>
    </comment>
    <comment ref="H1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contratos en el periodo a evaluar (n2)</t>
        </r>
      </text>
    </comment>
    <comment ref="B1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5.5.5 se contabilizarán un máximo de 5 créditos.</t>
        </r>
      </text>
    </comment>
    <comment ref="H1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contratos n vigor durante el periodo de evaluación.</t>
        </r>
      </text>
    </comment>
  </commentList>
</comments>
</file>

<file path=xl/comments2.xml><?xml version="1.0" encoding="utf-8"?>
<comments xmlns="http://schemas.openxmlformats.org/spreadsheetml/2006/main">
  <authors>
    <author>ACB61</author>
    <author>ACB56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formación recibidas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cursos de formación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total de horas de formación recibidas durante el periodo a evaluar.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 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horas de los seminarios en el periodo a evaluar</t>
        </r>
      </text>
    </comment>
    <comment ref="C2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de formación impartida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de formación impartida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por el nº total de horas impartidas durante el periodo a evaluar.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28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 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por el nº total de créditos académicos correspondientes.</t>
        </r>
      </text>
    </comment>
    <comment ref="C29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 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Multiplicar 0,1 por el nº total de créditos académicos correspondientes.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</commentList>
</comments>
</file>

<file path=xl/comments3.xml><?xml version="1.0" encoding="utf-8"?>
<comments xmlns="http://schemas.openxmlformats.org/spreadsheetml/2006/main">
  <authors>
    <author>ACB61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los años en vigor de las  actividades consignadas en n1.   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B4 x el nº total de años en vigor de todas las actividades consignadas (n2) durante el periodo a evaluar.</t>
        </r>
      </text>
    </comment>
    <comment ref="B5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los años en vigor de las  actividades consignadas en n1.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B5 x el nº total de años en vigor de todas las actividades consignadas (n2) durante el periodo a evaluar.</t>
        </r>
      </text>
    </comment>
    <comment ref="B6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años en vigor de las membresias acreditadas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B6 x el nº total de años en vigor de todas las membresías consignadas (n2) durante el periodo a evaluar.</t>
        </r>
      </text>
    </comment>
    <comment ref="B7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los años en vigor de las  membresías acreditadas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B7 x el nº total de años en vigor de todas las membresías consignadas (n2) durante el periodo a evaluar.</t>
        </r>
      </text>
    </comment>
    <comment ref="B8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años en vigor de las actividades acreditadas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B8 x el nº total de años en vigor de todas las membresías consignadas (n2) durante el periodo a evaluar.</t>
        </r>
      </text>
    </comment>
    <comment ref="B9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años en vigor de las actividades acreditadas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B9 x el nº total de años en vigor de todas las funciones consignadas (n2) durante el periodo a evaluar.</t>
        </r>
      </text>
    </comment>
    <comment ref="B10" authorId="0" shapeId="0">
      <text>
        <r>
          <rPr>
            <b/>
            <sz val="9"/>
            <color indexed="81"/>
            <rFont val="Tahoma"/>
            <charset val="1"/>
          </rPr>
          <t>ACB61:</t>
        </r>
        <r>
          <rPr>
            <sz val="9"/>
            <color indexed="81"/>
            <rFont val="Tahoma"/>
            <charset val="1"/>
          </rPr>
          <t xml:space="preserve">
indica el nº de créditos por cada año en vigor de cada actividad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actividades que se acreditan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años en vigor de las actividades acreditadas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resultado de multiplicar el nº de créditos indicado en B10x el nº total de años en vigor de todas las actividades consignadas (n2) durante el periodo a evaluar.</t>
        </r>
      </text>
    </comment>
  </commentList>
</comments>
</file>

<file path=xl/sharedStrings.xml><?xml version="1.0" encoding="utf-8"?>
<sst xmlns="http://schemas.openxmlformats.org/spreadsheetml/2006/main" count="448" uniqueCount="222">
  <si>
    <t>periodo</t>
  </si>
  <si>
    <t>5.1 Másteres &gt; de 300 horas</t>
  </si>
  <si>
    <t>6.9  Actividades de divulgación</t>
  </si>
  <si>
    <t>6.8 Miembro de tribunal de tesis</t>
  </si>
  <si>
    <t>6.2 Ponencias en sesiones clínicas/científicas en centros sanitarios o de investigación.</t>
  </si>
  <si>
    <t>2.1 Revistas indexadas</t>
  </si>
  <si>
    <t>5.6  Asistencia a seminarios, jornada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</si>
  <si>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</si>
  <si>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</si>
  <si>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</si>
  <si>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4.1.1. Solicitud de protección por Patente</t>
  </si>
  <si>
    <t>4.1.2. Solicitud de protección por Modelo de Utilidad</t>
  </si>
  <si>
    <t>4.1.3. Solicitud de protección por Registro de Propiedad Intelectual</t>
  </si>
  <si>
    <t>4.1.5 Concesión de Patente</t>
  </si>
  <si>
    <t>3. OTRAS CONTRIBUCIONES CIENTÍFICAS</t>
  </si>
  <si>
    <t>3.2.2. Premio a publicación o trabajo científico</t>
  </si>
  <si>
    <t>3.5.2 Miembro de comisión de evaluación nacional</t>
  </si>
  <si>
    <t>3.5.3 Participación como evaluador externo en convocatoria internacional</t>
  </si>
  <si>
    <t>3.5.4 Participación como evaluador externo en convocatoria nacional</t>
  </si>
  <si>
    <t>3.6 Colaboraciones</t>
  </si>
  <si>
    <t>proyecto/publicación</t>
  </si>
  <si>
    <t>3.6.1.2 Solo proyectos conjuntos</t>
  </si>
  <si>
    <t>proyecto</t>
  </si>
  <si>
    <t>TOTAL CRÉDITOS PROYECTOS DE INVESTIGACIÓN</t>
  </si>
  <si>
    <t>TOTAL CRÉDITOS LIBROS</t>
  </si>
  <si>
    <t>TOTAL CRÉDITOS COMUNICACIONES A CONGRESOS</t>
  </si>
  <si>
    <t>TOTAL CRÉDITOS PREMIOS INVESTIGACIÓN</t>
  </si>
  <si>
    <t>TOTAL CRÉDITOS CASILLAS 3.3 Y 3.4</t>
  </si>
  <si>
    <t xml:space="preserve"> </t>
  </si>
  <si>
    <t>Créditos a consignar</t>
  </si>
  <si>
    <t>2.2 Revistas no indexadas</t>
  </si>
  <si>
    <t>anual/periodo</t>
  </si>
  <si>
    <t>TOTAL CRÉDITOS EVALUACIÓN DE PROYECTOS y RRHH</t>
  </si>
  <si>
    <t>3.6.2.2 Solo proyectos o publicaciones conjuntas</t>
  </si>
  <si>
    <t>TOTAL  CRÉDITOS COLABORACIONES</t>
  </si>
  <si>
    <t>4.1 Propiedad industrial e intelectual</t>
  </si>
  <si>
    <t>4.1.4 Acuerdo de explotación de patente/modelo de utilidad/propiedad intelectual</t>
  </si>
  <si>
    <t>4.2 Participación en proyectos tecnológicos</t>
  </si>
  <si>
    <t>4.2.1 IP/Co-IP</t>
  </si>
  <si>
    <t>4.2.2 Coinvestigador</t>
  </si>
  <si>
    <t>4.3 Promoción y participación en empresas de base tecnológica</t>
  </si>
  <si>
    <t>4.4 Transferencia a la práctica clínica</t>
  </si>
  <si>
    <t>4.4.1 Participación en guias de práctica clínica</t>
  </si>
  <si>
    <t>4.4.2 Ensayos clínicos no comerciales (investigador principal)</t>
  </si>
  <si>
    <t>4.4.3 Ensayos clínicos no comerciales (investigador colaborador)</t>
  </si>
  <si>
    <t>4.4.4 Ensayos clínicos (investigador principal)</t>
  </si>
  <si>
    <t>4.4.5 Ensayos clínicos (investigador colaborador)</t>
  </si>
  <si>
    <t xml:space="preserve">4.5 Mejora de la calidad asistencial </t>
  </si>
  <si>
    <t>4.5.1 Estudios realizados como apoyo al diagnóstico clínico</t>
  </si>
  <si>
    <t>&gt;300 estudios</t>
  </si>
  <si>
    <t>150-299 estudios</t>
  </si>
  <si>
    <t>50-149 estudios</t>
  </si>
  <si>
    <t>&lt;50 estudios</t>
  </si>
  <si>
    <t>4.6 Introducción, validación e implementación de nuevas técnicas a la rutina diagnóstica y práctica clínica</t>
  </si>
  <si>
    <t>técnica</t>
  </si>
  <si>
    <t xml:space="preserve">TOTAL CRÉDITOS PROPIEDAD INDUSTRIAL E INTELECTUAL </t>
  </si>
  <si>
    <t>TOTAL CRÉDITOS PARTICIPACIÓN EN PROYECTOS TECNOLÓGICOS</t>
  </si>
  <si>
    <t>TOTAL CRÉDITOS TRANSFERENCIA A LA PRÁCTICA CLÍNICA</t>
  </si>
  <si>
    <t>TOTAL CRÉDITOS MEJORA DE LA CALIDAD ASISTENCIAL</t>
  </si>
  <si>
    <t>5.1 Capacidad de liderazgo</t>
  </si>
  <si>
    <t>5.1.1 Jefatura o coordinación de área de Instituto de Investigación Sanitaria acreditado</t>
  </si>
  <si>
    <t>5.3 Jefatura o coordinación de grupo</t>
  </si>
  <si>
    <t xml:space="preserve">5.4 Coordinador de plataformas/cores </t>
  </si>
  <si>
    <t>5.5 Eficiencia en la obtención de recursos</t>
  </si>
  <si>
    <t>5.5.2 Obtención de recursos económicos como colaborador</t>
  </si>
  <si>
    <t>5.5.3 Obtención de recursos humanos competitivos como jefe de grupo</t>
  </si>
  <si>
    <t>5.5.4 Obtención de recursos humanos competitivos como candidato</t>
  </si>
  <si>
    <t>5.5.5 Acuerdos de financiación con empresas (&gt;5.000€)</t>
  </si>
  <si>
    <t>TOTAL CRÉDITOS EFICIENCIA EN LA OBTENCIÓN DE RECURSOS</t>
  </si>
  <si>
    <t>TOTAL CRÉDITOS CAPACIDAD DE LIDERAZGO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</si>
  <si>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</si>
  <si>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 INNOVACIÓN Y TRANSFERENCIA</t>
  </si>
  <si>
    <t>5.  LIDERAZGO, GESTIÓN Y OBTENCIÓN DE RECURSOS</t>
  </si>
  <si>
    <t>TOTAL CRÉDITOS ÁREA 1 BLOQUE 1</t>
  </si>
  <si>
    <t>Límite créditos</t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</si>
  <si>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  <r>
      <rPr>
        <b/>
        <sz val="14"/>
        <color rgb="FF231F20"/>
        <rFont val="Calibri"/>
        <family val="2"/>
        <scheme val="minor"/>
      </rPr>
      <t>IT/IAS</t>
    </r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</si>
  <si>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</si>
  <si>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</si>
  <si>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5.3 Cursos de formación (máximo de 8 créditos por curso)</t>
  </si>
  <si>
    <t>5.5 Asistencia a congresos</t>
  </si>
  <si>
    <t>6.3 Colaborador docente de residente o tutor de alumno de prácticas académicas o profesionales</t>
  </si>
  <si>
    <t>5.5.2 Internacional</t>
  </si>
  <si>
    <t>TOTAL CRÉDITOS FORMACIÓN RECIBIDA</t>
  </si>
  <si>
    <t>5.5.1 Nacional</t>
  </si>
  <si>
    <t>TOTAL CRÉDITOS CAPACIDAD FORMATIVA/DOCENCIA</t>
  </si>
  <si>
    <t>6.9.1 Realización de actividades de divulgación (Semana de la Ciencia, Noche de los Investigadores, etc.)</t>
  </si>
  <si>
    <t>6.9.2 Difusión de la actividad investigadora institucional en centros de enseñanza y medios de comunicación</t>
  </si>
  <si>
    <t>6.9.3 Estancias educativas en el grupo de investigación</t>
  </si>
  <si>
    <t>TOTAL CRÉDITOS ÁREA 1 BLOQUE 2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</si>
  <si>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</si>
  <si>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</si>
  <si>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</si>
  <si>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</si>
  <si>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</si>
  <si>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</si>
  <si>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>1.1.1 Coordinador</t>
  </si>
  <si>
    <t>1.3.2 IP-Co-IP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</si>
  <si>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</si>
  <si>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</si>
  <si>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</si>
  <si>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</si>
  <si>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</si>
  <si>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</si>
  <si>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</si>
  <si>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</si>
  <si>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</si>
  <si>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</si>
  <si>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</si>
  <si>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</si>
  <si>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</si>
  <si>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</si>
  <si>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libro (n)</t>
  </si>
  <si>
    <t>capítulo (n)</t>
  </si>
  <si>
    <t>ítem (n)</t>
  </si>
  <si>
    <t>convocatoria (n)</t>
  </si>
  <si>
    <t>anual (n)</t>
  </si>
  <si>
    <t>proyecto (n1)</t>
  </si>
  <si>
    <t>anual (n2)</t>
  </si>
  <si>
    <t>ítem (n1)</t>
  </si>
  <si>
    <t xml:space="preserve"> contrato (n1)</t>
  </si>
  <si>
    <t>TOTAL CRÉDITOS LIBROS + PUBLICACIONES CIENTÍFICAS</t>
  </si>
  <si>
    <t>TOTAL CRÉDITOS OTRAS CONTRIBUCIONES CIENTÍFICAS</t>
  </si>
  <si>
    <t>TOTAL CRÉDITOS INNOVACIÓN Y TRANSFERENCIA</t>
  </si>
  <si>
    <t>TOTAL  CRÉDITOS LIDERAZGO, GESTIÓN Y OBTENCIÓN DE RECURSOS</t>
  </si>
  <si>
    <t>colaboración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</si>
  <si>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</si>
  <si>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</si>
  <si>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</si>
  <si>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</si>
  <si>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</si>
  <si>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TOTAL CRÉDITOS REVISTAS NO INDEXADAS</t>
  </si>
  <si>
    <t>TOTAL CRÉDITOS REVISTAS INDEXADAS</t>
  </si>
  <si>
    <t>X/10.000</t>
  </si>
  <si>
    <r>
      <rPr>
        <b/>
        <sz val="12"/>
        <color rgb="FF231F20"/>
        <rFont val="Arial Narrow"/>
        <family val="2"/>
      </rPr>
      <t>1.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PROYECTOS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DE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INVESTIGACIÓN</t>
    </r>
  </si>
  <si>
    <r>
      <rPr>
        <b/>
        <sz val="12"/>
        <color rgb="FF231F20"/>
        <rFont val="Arial Narrow"/>
        <family val="2"/>
      </rPr>
      <t>Créditos acumulados</t>
    </r>
    <r>
      <rPr>
        <sz val="12"/>
        <color rgb="FF231F20"/>
        <rFont val="Times New Roman"/>
        <family val="1"/>
      </rPr>
      <t xml:space="preserve"> </t>
    </r>
    <r>
      <rPr>
        <b/>
        <sz val="8"/>
        <color rgb="FF231F20"/>
        <rFont val="Arial Narrow"/>
        <family val="2"/>
      </rPr>
      <t/>
    </r>
  </si>
  <si>
    <t>n1</t>
  </si>
  <si>
    <t>n2</t>
  </si>
  <si>
    <r>
      <rPr>
        <b/>
        <sz val="12"/>
        <color rgb="FF231F20"/>
        <rFont val="Arial Narrow"/>
        <family val="2"/>
      </rPr>
      <t>2.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PUBLICACIONES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CIENTÍFICAS</t>
    </r>
  </si>
  <si>
    <t>n</t>
  </si>
  <si>
    <t>3.1.3 Miembro de comité organizador congresos</t>
  </si>
  <si>
    <t>3.2 Premios investigación</t>
  </si>
  <si>
    <t>3.3 Miembro comité editorial de revistas científicas</t>
  </si>
  <si>
    <t>3.4 Revisor artículos en revistas científicas</t>
  </si>
  <si>
    <t>horas</t>
  </si>
  <si>
    <r>
      <rPr>
        <b/>
        <sz val="12"/>
        <color rgb="FF231F20"/>
        <rFont val="Arial Narrow"/>
        <family val="2"/>
      </rPr>
      <t>anual/periodo</t>
    </r>
  </si>
  <si>
    <t>5. FORMACIÓN RECIBIDA</t>
  </si>
  <si>
    <t>5.n Másteres</t>
  </si>
  <si>
    <t>0.1 por hora</t>
  </si>
  <si>
    <t>5.4  Estancias de colaboración/formación en centros de investigación de reconocido prestigio nacional o internacional</t>
  </si>
  <si>
    <t>5.4  Estancias de colaboración/formación</t>
  </si>
  <si>
    <t>0.05 por hora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</si>
  <si>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</si>
  <si>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>6.1  Formación impartida de pregrado, posgrado y continua</t>
  </si>
  <si>
    <t>0.2 por hora</t>
  </si>
  <si>
    <t>6.3 Colaborador docente de residente y otros</t>
  </si>
  <si>
    <t>6.4 Tutor delegado o asociado de alumno de prácticas académicas o profesionalesgación.</t>
  </si>
  <si>
    <t>6.4 Tutor delegado o asociado de alumno de prácticas académicas o profesionales</t>
  </si>
  <si>
    <t xml:space="preserve">6.5 TFG y TFM dirigidos o tutorizados </t>
  </si>
  <si>
    <t>crédito académico</t>
  </si>
  <si>
    <t>Sobresaliente o Matrícula de Honor</t>
  </si>
  <si>
    <t>0.125 por crédito académico</t>
  </si>
  <si>
    <t>Otras calificaciones</t>
  </si>
  <si>
    <t>0.1 por crédito académico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</si>
  <si>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</si>
  <si>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</si>
  <si>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</si>
  <si>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r>
      <t xml:space="preserve">AREA 1. BLOQUE 2. FORMACIÓN CONTINUADA, DOCENCIA Y DIFUSIÓN DEL CONOCIMIENTO
</t>
    </r>
    <r>
      <rPr>
        <b/>
        <sz val="16"/>
        <color rgb="FFFF0000"/>
        <rFont val="Calibri"/>
        <family val="2"/>
      </rPr>
      <t>MÁXIMO 20 CRÉDITOS</t>
    </r>
  </si>
  <si>
    <r>
      <t xml:space="preserve">AREA 1. BLOQUE 1. ACTIVIDAD CIENTÍFICA E INVESTIGADORA Y DESEMPEÑO PROFESIONAL
</t>
    </r>
    <r>
      <rPr>
        <b/>
        <sz val="16"/>
        <color rgb="FFFF0000"/>
        <rFont val="Calibri"/>
        <family val="2"/>
      </rPr>
      <t>MÁXIMO 70 CRÉDITOS</t>
    </r>
  </si>
  <si>
    <t>8. Implicación y compromiso con la organización</t>
  </si>
  <si>
    <t>8.3 Miembros de comités de evaluación/selección y mesas de contratación</t>
  </si>
  <si>
    <t xml:space="preserve">TOTAL CRÉDITOS </t>
  </si>
  <si>
    <r>
      <rPr>
        <b/>
        <sz val="11"/>
        <color rgb="FF231F20"/>
        <rFont val="Arial Narrow"/>
        <family val="2"/>
      </rPr>
      <t>1.1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Internacionales</t>
    </r>
  </si>
  <si>
    <r>
      <rPr>
        <sz val="11"/>
        <color rgb="FF231F20"/>
        <rFont val="Arial Narrow"/>
        <family val="2"/>
      </rPr>
      <t>1.1.2 IP/Co-IP</t>
    </r>
  </si>
  <si>
    <r>
      <rPr>
        <sz val="11"/>
        <color rgb="FF231F20"/>
        <rFont val="Arial Narrow"/>
        <family val="2"/>
      </rPr>
      <t>1.1.3 Coinvestigador</t>
    </r>
  </si>
  <si>
    <r>
      <rPr>
        <b/>
        <sz val="11"/>
        <color rgb="FF231F20"/>
        <rFont val="Arial Narrow"/>
        <family val="2"/>
      </rPr>
      <t>1.2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Nacionales y regionales/públicos</t>
    </r>
  </si>
  <si>
    <r>
      <rPr>
        <sz val="11"/>
        <color rgb="FF231F20"/>
        <rFont val="Arial Narrow"/>
        <family val="2"/>
      </rPr>
      <t>1.2.1 Coordinador</t>
    </r>
  </si>
  <si>
    <r>
      <rPr>
        <sz val="11"/>
        <color rgb="FF231F20"/>
        <rFont val="Arial Narrow"/>
        <family val="2"/>
      </rPr>
      <t>1.2.2 IP/Co-IP</t>
    </r>
  </si>
  <si>
    <r>
      <rPr>
        <sz val="11"/>
        <color rgb="FF231F20"/>
        <rFont val="Arial Narrow"/>
        <family val="2"/>
      </rPr>
      <t>1.2.3 Coinvestigador</t>
    </r>
  </si>
  <si>
    <r>
      <rPr>
        <b/>
        <sz val="11"/>
        <color rgb="FF231F20"/>
        <rFont val="Arial Narrow"/>
        <family val="2"/>
      </rPr>
      <t>1.3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Nacionales/no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públicos</t>
    </r>
  </si>
  <si>
    <r>
      <rPr>
        <sz val="11"/>
        <color rgb="FF231F20"/>
        <rFont val="Arial Narrow"/>
        <family val="2"/>
      </rPr>
      <t>1.3.1 Coordinador</t>
    </r>
  </si>
  <si>
    <r>
      <rPr>
        <sz val="11"/>
        <color rgb="FF231F20"/>
        <rFont val="Arial Narrow"/>
        <family val="2"/>
      </rPr>
      <t>1.3.3 Coinvestigador</t>
    </r>
  </si>
  <si>
    <r>
      <rPr>
        <sz val="11"/>
        <color rgb="FF231F20"/>
        <rFont val="Arial Narrow"/>
        <family val="2"/>
      </rPr>
      <t>2.1.2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Coautor</t>
    </r>
  </si>
  <si>
    <r>
      <rPr>
        <sz val="11"/>
        <color rgb="FF231F20"/>
        <rFont val="Arial Narrow"/>
        <family val="2"/>
      </rPr>
      <t>2.2.1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Primer/ultimo/corresponsal</t>
    </r>
  </si>
  <si>
    <r>
      <rPr>
        <sz val="11"/>
        <color rgb="FF231F20"/>
        <rFont val="Arial Narrow"/>
        <family val="2"/>
      </rPr>
      <t>2.2.2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Coautor</t>
    </r>
  </si>
  <si>
    <r>
      <rPr>
        <b/>
        <sz val="11"/>
        <color rgb="FF231F20"/>
        <rFont val="Arial Narrow"/>
        <family val="2"/>
      </rPr>
      <t>2.3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Libros (con depósito legal y/o ISBN)</t>
    </r>
  </si>
  <si>
    <r>
      <rPr>
        <sz val="11"/>
        <color rgb="FF231F20"/>
        <rFont val="Arial Narrow"/>
        <family val="2"/>
      </rPr>
      <t>2.3.1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Libro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completo</t>
    </r>
  </si>
  <si>
    <r>
      <rPr>
        <sz val="11"/>
        <color rgb="FF231F20"/>
        <rFont val="Arial Narrow"/>
        <family val="2"/>
      </rPr>
      <t>2.3.2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Edición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libro</t>
    </r>
  </si>
  <si>
    <r>
      <rPr>
        <sz val="11"/>
        <color rgb="FF231F20"/>
        <rFont val="Arial Narrow"/>
        <family val="2"/>
      </rPr>
      <t>2.3.3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Autoría/coautoría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capítulo</t>
    </r>
  </si>
  <si>
    <r>
      <rPr>
        <sz val="11"/>
        <color rgb="FF231F20"/>
        <rFont val="Arial Narrow"/>
        <family val="2"/>
      </rPr>
      <t>2.1.1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Primer/último/corresponsal</t>
    </r>
  </si>
  <si>
    <r>
      <rPr>
        <b/>
        <sz val="11"/>
        <color rgb="FF231F20"/>
        <rFont val="Arial Narrow"/>
        <family val="2"/>
      </rPr>
      <t>3.1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COMUNICACIONES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A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CONGRESOS</t>
    </r>
  </si>
  <si>
    <r>
      <rPr>
        <b/>
        <i/>
        <sz val="11"/>
        <color rgb="FF231F20"/>
        <rFont val="Arial Narrow"/>
        <family val="2"/>
      </rPr>
      <t>3.1.1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INTERNACIONALES</t>
    </r>
  </si>
  <si>
    <r>
      <rPr>
        <b/>
        <i/>
        <sz val="11"/>
        <color rgb="FF231F20"/>
        <rFont val="Arial Narrow"/>
        <family val="2"/>
      </rPr>
      <t>3.1.1.1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Mesa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redonda/Conf.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Invitada</t>
    </r>
  </si>
  <si>
    <r>
      <rPr>
        <sz val="11"/>
        <color rgb="FF231F20"/>
        <rFont val="Arial"/>
        <family val="2"/>
      </rPr>
      <t>periodo</t>
    </r>
  </si>
  <si>
    <r>
      <rPr>
        <b/>
        <i/>
        <sz val="11"/>
        <color rgb="FF231F20"/>
        <rFont val="Arial Narrow"/>
        <family val="2"/>
      </rPr>
      <t>3.1.1.2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Comunicación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oral</t>
    </r>
  </si>
  <si>
    <r>
      <rPr>
        <sz val="11"/>
        <color rgb="FF231F20"/>
        <rFont val="Arial Narrow"/>
        <family val="2"/>
      </rPr>
      <t>3.1.1.2.1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corresponsal</t>
    </r>
  </si>
  <si>
    <r>
      <rPr>
        <sz val="11"/>
        <color rgb="FF231F20"/>
        <rFont val="Arial Narrow"/>
        <family val="2"/>
      </rPr>
      <t>3.1.1.2.2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</si>
  <si>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3.1.1.3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Póster</t>
    </r>
  </si>
  <si>
    <r>
      <rPr>
        <sz val="11"/>
        <color rgb="FF231F20"/>
        <rFont val="Arial Narrow"/>
        <family val="2"/>
      </rPr>
      <t>3.1.1.3.1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Corresponding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author</t>
    </r>
  </si>
  <si>
    <r>
      <rPr>
        <sz val="11"/>
        <color rgb="FF231F20"/>
        <rFont val="Arial Narrow"/>
        <family val="2"/>
      </rPr>
      <t>3.1.1.3.2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</si>
  <si>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3.1.2</t>
    </r>
    <r>
      <rPr>
        <i/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NACIONALES</t>
    </r>
  </si>
  <si>
    <r>
      <rPr>
        <b/>
        <i/>
        <sz val="11"/>
        <color rgb="FF231F20"/>
        <rFont val="Arial Narrow"/>
        <family val="2"/>
      </rPr>
      <t>3.1.2.1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Mesa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redonda/conf.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invitada</t>
    </r>
  </si>
  <si>
    <r>
      <rPr>
        <b/>
        <i/>
        <sz val="11"/>
        <color rgb="FF231F20"/>
        <rFont val="Arial Narrow"/>
        <family val="2"/>
      </rPr>
      <t>3.1.2.2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Comunicación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oral</t>
    </r>
  </si>
  <si>
    <r>
      <rPr>
        <sz val="11"/>
        <color rgb="FF231F20"/>
        <rFont val="Arial Narrow"/>
        <family val="2"/>
      </rPr>
      <t>3.1.2.2.1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corresponsal</t>
    </r>
  </si>
  <si>
    <r>
      <rPr>
        <sz val="11"/>
        <color rgb="FF231F20"/>
        <rFont val="Arial Narrow"/>
        <family val="2"/>
      </rPr>
      <t>3.1.2.2.2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</si>
  <si>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3.1.2.3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Póster</t>
    </r>
  </si>
  <si>
    <r>
      <rPr>
        <sz val="11"/>
        <color rgb="FF231F20"/>
        <rFont val="Arial Narrow"/>
        <family val="2"/>
      </rPr>
      <t>3.1.2.3.1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Corresponding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author</t>
    </r>
  </si>
  <si>
    <r>
      <rPr>
        <sz val="11"/>
        <color rgb="FF231F20"/>
        <rFont val="Arial Narrow"/>
        <family val="2"/>
      </rPr>
      <t>3.1.2.3.2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</si>
  <si>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sz val="11"/>
        <color rgb="FF231F20"/>
        <rFont val="Arial Narrow"/>
        <family val="2"/>
      </rPr>
      <t>3.1.3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Miembro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de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comité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organizador congresos</t>
    </r>
  </si>
  <si>
    <r>
      <rPr>
        <sz val="11"/>
        <color rgb="FF231F20"/>
        <rFont val="Arial Narrow"/>
        <family val="2"/>
      </rPr>
      <t>3.2.1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Premio a la trayectoria científica</t>
    </r>
  </si>
  <si>
    <r>
      <rPr>
        <sz val="11"/>
        <color rgb="FF231F20"/>
        <rFont val="Arial Narrow"/>
        <family val="2"/>
      </rPr>
      <t>3.3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Miembro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comité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editorial de revistas científicas</t>
    </r>
  </si>
  <si>
    <r>
      <rPr>
        <sz val="11"/>
        <color rgb="FF231F20"/>
        <rFont val="Arial Narrow"/>
        <family val="2"/>
      </rPr>
      <t>3.4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Revisor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artículos en revistas científicas</t>
    </r>
  </si>
  <si>
    <r>
      <rPr>
        <b/>
        <sz val="11"/>
        <color rgb="FF231F20"/>
        <rFont val="Arial Narrow"/>
        <family val="2"/>
      </rPr>
      <t>3.5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Evaluación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de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proyectos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y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RRHH</t>
    </r>
  </si>
  <si>
    <r>
      <rPr>
        <sz val="11"/>
        <color rgb="FF231F20"/>
        <rFont val="Arial Narrow"/>
        <family val="2"/>
      </rPr>
      <t>3.5.1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 xml:space="preserve">Miembro de comisión de evaluación internacional </t>
    </r>
  </si>
  <si>
    <r>
      <rPr>
        <b/>
        <i/>
        <sz val="11"/>
        <color rgb="FF231F20"/>
        <rFont val="Arial Narrow"/>
        <family val="2"/>
      </rPr>
      <t>3.6.1</t>
    </r>
    <r>
      <rPr>
        <b/>
        <sz val="11"/>
        <color rgb="FF231F20"/>
        <rFont val="Arial Narrow"/>
        <family val="2"/>
      </rPr>
      <t xml:space="preserve"> </t>
    </r>
    <r>
      <rPr>
        <b/>
        <i/>
        <sz val="11"/>
        <color rgb="FF231F20"/>
        <rFont val="Arial Narrow"/>
        <family val="2"/>
      </rPr>
      <t>Regionales</t>
    </r>
  </si>
  <si>
    <r>
      <rPr>
        <sz val="11"/>
        <color rgb="FF231F20"/>
        <rFont val="Arial Narrow"/>
        <family val="2"/>
      </rPr>
      <t>3.6.1.1 Proyectos y publicaciones conjuntas</t>
    </r>
  </si>
  <si>
    <r>
      <rPr>
        <b/>
        <i/>
        <sz val="11"/>
        <color rgb="FF231F20"/>
        <rFont val="Arial Narrow"/>
        <family val="2"/>
      </rPr>
      <t>3.6.2</t>
    </r>
    <r>
      <rPr>
        <b/>
        <sz val="11"/>
        <color rgb="FF231F20"/>
        <rFont val="Arial Narrow"/>
        <family val="2"/>
      </rPr>
      <t xml:space="preserve"> </t>
    </r>
    <r>
      <rPr>
        <b/>
        <i/>
        <sz val="11"/>
        <color rgb="FF231F20"/>
        <rFont val="Arial Narrow"/>
        <family val="2"/>
      </rPr>
      <t>Extraregionales e internacionales</t>
    </r>
  </si>
  <si>
    <r>
      <rPr>
        <sz val="11"/>
        <color rgb="FF231F20"/>
        <rFont val="Arial Narrow"/>
        <family val="2"/>
      </rPr>
      <t>3.6.2.1 Proyectos y publicaciones conjuntas</t>
    </r>
  </si>
  <si>
    <r>
      <rPr>
        <sz val="11"/>
        <color rgb="FF231F20"/>
        <rFont val="Arial Narrow"/>
        <family val="2"/>
      </rPr>
      <t>3.6.2.3 Otras colaboraciones</t>
    </r>
  </si>
  <si>
    <r>
      <rPr>
        <sz val="11"/>
        <color rgb="FF231F20"/>
        <rFont val="Arial Narrow"/>
        <family val="2"/>
      </rPr>
      <t>5.5.1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Obtención de recursos económicos como investigador principal</t>
    </r>
  </si>
  <si>
    <r>
      <t xml:space="preserve">AREA 1.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</si>
  <si>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TOTAL CRÉDITOS ÁREA 1. BLOQUE 3</t>
  </si>
  <si>
    <t xml:space="preserve">5.2 Coordinador de sección unidad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</si>
</sst>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0.0"/>
    <numFmt numFmtId="165" formatCode="0.000"/>
  </numFmts>
  <fonts count="86" x14ac:knownFonts="1">
    <font>
      <sz val="10"/>
      <color rgb="FF000000"/>
      <name val="Times New Roman"/>
      <charset val="204"/>
    </font>
    <font>
      <sz val="9"/>
      <color rgb="FF231F20"/>
      <name val="Arial Narrow"/>
      <family val="2"/>
    </font>
    <font>
      <sz val="9"/>
      <name val="Arial Narrow"/>
      <family val="2"/>
    </font>
    <font>
      <b/>
      <sz val="8"/>
      <color rgb="FF231F20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rgb="FF000000"/>
      <name val="Times New Roman"/>
      <family val="1"/>
    </font>
    <font>
      <b/>
      <sz val="9"/>
      <color rgb="FF000000"/>
      <name val="Arial Narrow"/>
      <family val="2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sz val="14"/>
      <color rgb="FF000000"/>
      <name val="Calibri"/>
      <family val="2"/>
      <scheme val="minor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color rgb="FFFF0000"/>
      <name val="Calibri"/>
      <family val="2"/>
    </font>
    <font>
      <b/>
      <sz val="16"/>
      <color rgb="FF231F2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rgb="FFFF000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231F2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231F20"/>
      <name val="Times New Roman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1F20"/>
      <name val="Times New Roman"/>
      <family val="2"/>
    </font>
    <font>
      <sz val="11"/>
      <color rgb="FF231F2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231F20"/>
      <name val="Arial Narrow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Times New Roman"/>
      <family val="1"/>
    </font>
    <font>
      <i/>
      <sz val="11"/>
      <color rgb="FF231F20"/>
      <name val="Times New Roman"/>
      <family val="1"/>
    </font>
    <font>
      <sz val="11"/>
      <name val="Arial Narrow"/>
      <family val="2"/>
    </font>
    <font>
      <b/>
      <sz val="11"/>
      <color rgb="FF000000"/>
      <name val="Calibri"/>
      <family val="2"/>
    </font>
    <font>
      <b/>
      <sz val="11"/>
      <color rgb="FF231F2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231F2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</fills>
  <borders count="101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231F2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19" fillId="8" borderId="0" xfId="0" applyFont="1" applyFill="1" applyAlignment="1">
      <alignment horizontal="left" vertical="top"/>
    </xf>
    <xf numFmtId="0" fontId="0" fillId="0" borderId="0" xfId="0" applyAlignment="1">
      <alignment horizontal="left" wrapText="1" indent="1"/>
    </xf>
    <xf numFmtId="0" fontId="21" fillId="8" borderId="0" xfId="0" applyFont="1" applyFill="1" applyAlignment="1">
      <alignment horizontal="left" vertical="top" wrapText="1"/>
    </xf>
    <xf numFmtId="1" fontId="1" fillId="8" borderId="0" xfId="0" applyNumberFormat="1" applyFont="1" applyFill="1" applyAlignment="1">
      <alignment horizontal="center" vertical="center" shrinkToFit="1"/>
    </xf>
    <xf numFmtId="0" fontId="2" fillId="8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left" vertical="top"/>
    </xf>
    <xf numFmtId="0" fontId="0" fillId="8" borderId="0" xfId="0" applyFill="1" applyAlignment="1">
      <alignment horizontal="left" wrapText="1"/>
    </xf>
    <xf numFmtId="0" fontId="5" fillId="8" borderId="0" xfId="0" applyFont="1" applyFill="1" applyAlignment="1">
      <alignment horizontal="center" vertical="top" wrapText="1"/>
    </xf>
    <xf numFmtId="0" fontId="20" fillId="8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6" fillId="8" borderId="0" xfId="0" applyFont="1" applyFill="1" applyAlignment="1">
      <alignment horizontal="center" vertical="center" wrapText="1"/>
    </xf>
    <xf numFmtId="0" fontId="21" fillId="8" borderId="26" xfId="0" applyFont="1" applyFill="1" applyBorder="1" applyAlignment="1">
      <alignment horizontal="left" vertical="top" wrapText="1"/>
    </xf>
    <xf numFmtId="0" fontId="6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0" fontId="18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/>
    </xf>
    <xf numFmtId="0" fontId="19" fillId="3" borderId="33" xfId="0" applyFont="1" applyFill="1" applyBorder="1" applyAlignment="1">
      <alignment horizontal="left" wrapText="1"/>
    </xf>
    <xf numFmtId="164" fontId="22" fillId="8" borderId="0" xfId="0" applyNumberFormat="1" applyFont="1" applyFill="1" applyAlignment="1">
      <alignment horizontal="left" vertical="top" wrapText="1"/>
    </xf>
    <xf numFmtId="164" fontId="22" fillId="3" borderId="62" xfId="0" applyNumberFormat="1" applyFont="1" applyFill="1" applyBorder="1" applyAlignment="1">
      <alignment horizontal="left" wrapText="1"/>
    </xf>
    <xf numFmtId="0" fontId="0" fillId="12" borderId="17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top"/>
    </xf>
    <xf numFmtId="0" fontId="26" fillId="12" borderId="9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wrapText="1"/>
    </xf>
    <xf numFmtId="1" fontId="33" fillId="8" borderId="0" xfId="0" applyNumberFormat="1" applyFont="1" applyFill="1" applyAlignment="1">
      <alignment horizontal="center" vertical="center" shrinkToFit="1"/>
    </xf>
    <xf numFmtId="0" fontId="34" fillId="8" borderId="0" xfId="0" applyFont="1" applyFill="1" applyAlignment="1">
      <alignment horizontal="center" vertical="center" wrapText="1"/>
    </xf>
    <xf numFmtId="0" fontId="34" fillId="8" borderId="0" xfId="0" applyFont="1" applyFill="1" applyAlignment="1">
      <alignment horizontal="center" vertical="top" wrapText="1"/>
    </xf>
    <xf numFmtId="164" fontId="33" fillId="8" borderId="0" xfId="0" applyNumberFormat="1" applyFont="1" applyFill="1" applyAlignment="1">
      <alignment horizontal="center" vertical="center" shrinkToFit="1"/>
    </xf>
    <xf numFmtId="0" fontId="32" fillId="8" borderId="0" xfId="0" applyFont="1" applyFill="1" applyAlignment="1">
      <alignment horizontal="center" vertical="center" wrapText="1"/>
    </xf>
    <xf numFmtId="0" fontId="32" fillId="8" borderId="0" xfId="0" applyFont="1" applyFill="1" applyAlignment="1">
      <alignment horizontal="center" vertical="center"/>
    </xf>
    <xf numFmtId="0" fontId="27" fillId="0" borderId="43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46" xfId="0" applyFont="1" applyBorder="1" applyAlignment="1">
      <alignment horizontal="left" vertical="center" wrapText="1"/>
    </xf>
    <xf numFmtId="0" fontId="24" fillId="9" borderId="56" xfId="0" applyFont="1" applyFill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center" wrapText="1"/>
    </xf>
    <xf numFmtId="0" fontId="27" fillId="8" borderId="0" xfId="0" applyFont="1" applyFill="1" applyAlignment="1">
      <alignment horizontal="left" vertical="center" wrapText="1"/>
    </xf>
    <xf numFmtId="164" fontId="12" fillId="8" borderId="0" xfId="0" applyNumberFormat="1" applyFont="1" applyFill="1" applyAlignment="1">
      <alignment horizontal="center" vertical="center" shrinkToFit="1"/>
    </xf>
    <xf numFmtId="0" fontId="15" fillId="8" borderId="0" xfId="0" applyFont="1" applyFill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6" fillId="12" borderId="73" xfId="0" applyFont="1" applyFill="1" applyBorder="1" applyAlignment="1">
      <alignment horizontal="center" vertical="center" wrapText="1"/>
    </xf>
    <xf numFmtId="0" fontId="6" fillId="12" borderId="74" xfId="0" applyFont="1" applyFill="1" applyBorder="1" applyAlignment="1">
      <alignment horizontal="left" vertical="top"/>
    </xf>
    <xf numFmtId="164" fontId="7" fillId="9" borderId="35" xfId="0" applyNumberFormat="1" applyFont="1" applyFill="1" applyBorder="1" applyAlignment="1">
      <alignment horizontal="center" vertical="center" wrapText="1"/>
    </xf>
    <xf numFmtId="164" fontId="7" fillId="8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left" vertical="top"/>
    </xf>
    <xf numFmtId="164" fontId="37" fillId="12" borderId="19" xfId="0" applyNumberFormat="1" applyFont="1" applyFill="1" applyBorder="1" applyAlignment="1">
      <alignment horizontal="center" vertical="center"/>
    </xf>
    <xf numFmtId="0" fontId="11" fillId="8" borderId="74" xfId="0" applyFont="1" applyFill="1" applyBorder="1" applyAlignment="1">
      <alignment vertical="center" wrapText="1"/>
    </xf>
    <xf numFmtId="0" fontId="31" fillId="0" borderId="77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164" fontId="16" fillId="12" borderId="19" xfId="0" applyNumberFormat="1" applyFont="1" applyFill="1" applyBorder="1" applyAlignment="1">
      <alignment horizontal="center" vertical="center"/>
    </xf>
    <xf numFmtId="164" fontId="42" fillId="12" borderId="19" xfId="0" applyNumberFormat="1" applyFont="1" applyFill="1" applyBorder="1" applyAlignment="1">
      <alignment horizontal="center" vertical="center"/>
    </xf>
    <xf numFmtId="0" fontId="43" fillId="8" borderId="29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44" fillId="11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11" borderId="57" xfId="0" applyFont="1" applyFill="1" applyBorder="1" applyAlignment="1">
      <alignment horizontal="left" vertical="center"/>
    </xf>
    <xf numFmtId="0" fontId="43" fillId="11" borderId="76" xfId="0" applyFont="1" applyFill="1" applyBorder="1" applyAlignment="1">
      <alignment horizontal="left" vertical="center" wrapText="1"/>
    </xf>
    <xf numFmtId="0" fontId="36" fillId="0" borderId="77" xfId="0" applyFont="1" applyBorder="1" applyAlignment="1">
      <alignment horizontal="left" vertical="center"/>
    </xf>
    <xf numFmtId="0" fontId="39" fillId="12" borderId="73" xfId="0" applyFont="1" applyFill="1" applyBorder="1" applyAlignment="1">
      <alignment horizontal="center" vertical="center"/>
    </xf>
    <xf numFmtId="0" fontId="0" fillId="0" borderId="40" xfId="0" applyBorder="1"/>
    <xf numFmtId="0" fontId="0" fillId="0" borderId="37" xfId="0" applyBorder="1"/>
    <xf numFmtId="0" fontId="44" fillId="11" borderId="29" xfId="0" applyFont="1" applyFill="1" applyBorder="1" applyAlignment="1">
      <alignment horizontal="left" vertical="center"/>
    </xf>
    <xf numFmtId="0" fontId="44" fillId="11" borderId="25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shrinkToFit="1"/>
    </xf>
    <xf numFmtId="164" fontId="7" fillId="9" borderId="17" xfId="0" applyNumberFormat="1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/>
    </xf>
    <xf numFmtId="1" fontId="1" fillId="5" borderId="50" xfId="0" applyNumberFormat="1" applyFont="1" applyFill="1" applyBorder="1" applyAlignment="1">
      <alignment horizontal="center" vertical="center" shrinkToFit="1"/>
    </xf>
    <xf numFmtId="0" fontId="2" fillId="5" borderId="50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top" wrapText="1"/>
    </xf>
    <xf numFmtId="0" fontId="50" fillId="10" borderId="59" xfId="0" applyFont="1" applyFill="1" applyBorder="1" applyAlignment="1">
      <alignment horizontal="center" vertical="center" wrapText="1"/>
    </xf>
    <xf numFmtId="0" fontId="54" fillId="11" borderId="28" xfId="0" applyFont="1" applyFill="1" applyBorder="1" applyAlignment="1">
      <alignment horizontal="center" vertical="center" wrapText="1"/>
    </xf>
    <xf numFmtId="0" fontId="51" fillId="11" borderId="52" xfId="0" applyFont="1" applyFill="1" applyBorder="1" applyAlignment="1">
      <alignment horizontal="center" vertical="center" wrapText="1"/>
    </xf>
    <xf numFmtId="0" fontId="53" fillId="11" borderId="5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55" fillId="2" borderId="61" xfId="0" applyFont="1" applyFill="1" applyBorder="1" applyAlignment="1">
      <alignment horizontal="center" vertical="center" wrapText="1"/>
    </xf>
    <xf numFmtId="0" fontId="50" fillId="10" borderId="9" xfId="0" applyFont="1" applyFill="1" applyBorder="1" applyAlignment="1">
      <alignment horizontal="center" vertical="center" wrapText="1"/>
    </xf>
    <xf numFmtId="0" fontId="56" fillId="3" borderId="12" xfId="0" applyFont="1" applyFill="1" applyBorder="1" applyAlignment="1">
      <alignment horizontal="center" vertical="center" wrapText="1"/>
    </xf>
    <xf numFmtId="0" fontId="56" fillId="3" borderId="28" xfId="0" applyFont="1" applyFill="1" applyBorder="1" applyAlignment="1">
      <alignment horizontal="center" vertical="center" wrapText="1"/>
    </xf>
    <xf numFmtId="0" fontId="51" fillId="2" borderId="39" xfId="0" applyFont="1" applyFill="1" applyBorder="1" applyAlignment="1">
      <alignment horizontal="center" vertical="center" wrapText="1"/>
    </xf>
    <xf numFmtId="0" fontId="56" fillId="3" borderId="28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50" fillId="3" borderId="39" xfId="0" applyFont="1" applyFill="1" applyBorder="1" applyAlignment="1">
      <alignment horizontal="center" vertical="center" wrapText="1"/>
    </xf>
    <xf numFmtId="0" fontId="56" fillId="3" borderId="31" xfId="0" applyFont="1" applyFill="1" applyBorder="1" applyAlignment="1">
      <alignment horizontal="center" vertical="center"/>
    </xf>
    <xf numFmtId="1" fontId="57" fillId="3" borderId="66" xfId="0" applyNumberFormat="1" applyFont="1" applyFill="1" applyBorder="1" applyAlignment="1">
      <alignment horizontal="center" vertical="center" shrinkToFit="1"/>
    </xf>
    <xf numFmtId="1" fontId="57" fillId="3" borderId="47" xfId="0" applyNumberFormat="1" applyFont="1" applyFill="1" applyBorder="1" applyAlignment="1">
      <alignment horizontal="center" vertical="center" shrinkToFit="1"/>
    </xf>
    <xf numFmtId="0" fontId="58" fillId="3" borderId="47" xfId="0" applyFont="1" applyFill="1" applyBorder="1" applyAlignment="1">
      <alignment horizontal="center" vertical="center" wrapText="1"/>
    </xf>
    <xf numFmtId="0" fontId="56" fillId="10" borderId="17" xfId="0" applyFont="1" applyFill="1" applyBorder="1" applyAlignment="1">
      <alignment horizontal="center" vertical="center"/>
    </xf>
    <xf numFmtId="164" fontId="57" fillId="10" borderId="17" xfId="0" applyNumberFormat="1" applyFont="1" applyFill="1" applyBorder="1" applyAlignment="1">
      <alignment horizontal="center" vertical="center" shrinkToFit="1"/>
    </xf>
    <xf numFmtId="0" fontId="59" fillId="10" borderId="17" xfId="0" applyFont="1" applyFill="1" applyBorder="1" applyAlignment="1">
      <alignment horizontal="center" vertical="center" wrapText="1"/>
    </xf>
    <xf numFmtId="0" fontId="59" fillId="10" borderId="17" xfId="0" applyFont="1" applyFill="1" applyBorder="1" applyAlignment="1">
      <alignment horizontal="center" vertical="center"/>
    </xf>
    <xf numFmtId="164" fontId="14" fillId="13" borderId="19" xfId="0" applyNumberFormat="1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/>
    </xf>
    <xf numFmtId="1" fontId="57" fillId="10" borderId="17" xfId="0" applyNumberFormat="1" applyFont="1" applyFill="1" applyBorder="1" applyAlignment="1">
      <alignment horizontal="center" vertical="center" shrinkToFit="1"/>
    </xf>
    <xf numFmtId="0" fontId="58" fillId="10" borderId="17" xfId="0" applyFont="1" applyFill="1" applyBorder="1" applyAlignment="1">
      <alignment horizontal="center" vertical="center" wrapText="1"/>
    </xf>
    <xf numFmtId="164" fontId="56" fillId="13" borderId="19" xfId="0" applyNumberFormat="1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shrinkToFit="1"/>
    </xf>
    <xf numFmtId="0" fontId="60" fillId="10" borderId="17" xfId="0" applyFont="1" applyFill="1" applyBorder="1" applyAlignment="1">
      <alignment horizontal="center" vertical="center" wrapText="1"/>
    </xf>
    <xf numFmtId="0" fontId="60" fillId="10" borderId="14" xfId="0" applyFont="1" applyFill="1" applyBorder="1" applyAlignment="1">
      <alignment horizontal="center" vertical="top" wrapText="1"/>
    </xf>
    <xf numFmtId="0" fontId="9" fillId="10" borderId="24" xfId="0" applyFont="1" applyFill="1" applyBorder="1" applyAlignment="1">
      <alignment horizontal="center" vertical="center" wrapText="1"/>
    </xf>
    <xf numFmtId="1" fontId="57" fillId="10" borderId="24" xfId="0" applyNumberFormat="1" applyFont="1" applyFill="1" applyBorder="1" applyAlignment="1">
      <alignment horizontal="center" vertical="center" shrinkToFit="1"/>
    </xf>
    <xf numFmtId="0" fontId="58" fillId="10" borderId="24" xfId="0" applyFont="1" applyFill="1" applyBorder="1" applyAlignment="1">
      <alignment horizontal="center" vertical="center" wrapText="1"/>
    </xf>
    <xf numFmtId="0" fontId="58" fillId="10" borderId="24" xfId="0" applyFont="1" applyFill="1" applyBorder="1" applyAlignment="1">
      <alignment horizontal="center" vertical="top" wrapText="1"/>
    </xf>
    <xf numFmtId="0" fontId="50" fillId="10" borderId="9" xfId="0" applyFont="1" applyFill="1" applyBorder="1" applyAlignment="1">
      <alignment horizontal="center" vertical="center"/>
    </xf>
    <xf numFmtId="0" fontId="61" fillId="10" borderId="17" xfId="0" applyFont="1" applyFill="1" applyBorder="1" applyAlignment="1">
      <alignment horizontal="center" vertical="center"/>
    </xf>
    <xf numFmtId="0" fontId="61" fillId="10" borderId="17" xfId="0" applyFont="1" applyFill="1" applyBorder="1" applyAlignment="1">
      <alignment horizontal="center" vertical="top"/>
    </xf>
    <xf numFmtId="164" fontId="56" fillId="13" borderId="19" xfId="0" applyNumberFormat="1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 wrapText="1"/>
    </xf>
    <xf numFmtId="0" fontId="56" fillId="3" borderId="41" xfId="0" applyFont="1" applyFill="1" applyBorder="1" applyAlignment="1">
      <alignment horizontal="center" vertical="center"/>
    </xf>
    <xf numFmtId="164" fontId="59" fillId="3" borderId="41" xfId="0" applyNumberFormat="1" applyFont="1" applyFill="1" applyBorder="1" applyAlignment="1">
      <alignment horizontal="center" vertical="center" wrapText="1"/>
    </xf>
    <xf numFmtId="164" fontId="59" fillId="3" borderId="50" xfId="0" applyNumberFormat="1" applyFont="1" applyFill="1" applyBorder="1" applyAlignment="1">
      <alignment horizontal="center" vertical="center" wrapText="1"/>
    </xf>
    <xf numFmtId="0" fontId="59" fillId="3" borderId="50" xfId="0" applyFont="1" applyFill="1" applyBorder="1" applyAlignment="1">
      <alignment horizontal="center" vertical="center" wrapText="1"/>
    </xf>
    <xf numFmtId="0" fontId="19" fillId="3" borderId="51" xfId="0" applyFont="1" applyFill="1" applyBorder="1" applyAlignment="1">
      <alignment horizontal="left" vertical="top"/>
    </xf>
    <xf numFmtId="1" fontId="12" fillId="0" borderId="16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center" vertical="center" shrinkToFit="1"/>
    </xf>
    <xf numFmtId="1" fontId="12" fillId="0" borderId="8" xfId="0" applyNumberFormat="1" applyFont="1" applyBorder="1" applyAlignment="1">
      <alignment horizontal="center" vertical="center" wrapText="1"/>
    </xf>
    <xf numFmtId="1" fontId="12" fillId="8" borderId="0" xfId="0" applyNumberFormat="1" applyFont="1" applyFill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" fontId="7" fillId="9" borderId="17" xfId="0" applyNumberFormat="1" applyFont="1" applyFill="1" applyBorder="1" applyAlignment="1">
      <alignment horizontal="center" vertical="center" wrapText="1"/>
    </xf>
    <xf numFmtId="0" fontId="28" fillId="11" borderId="39" xfId="0" applyFont="1" applyFill="1" applyBorder="1" applyAlignment="1">
      <alignment horizontal="center" vertical="center" wrapText="1"/>
    </xf>
    <xf numFmtId="0" fontId="62" fillId="2" borderId="63" xfId="0" applyFont="1" applyFill="1" applyBorder="1" applyAlignment="1">
      <alignment horizontal="center" vertical="center" wrapText="1"/>
    </xf>
    <xf numFmtId="0" fontId="39" fillId="8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left" vertical="center" wrapText="1" indent="1"/>
    </xf>
    <xf numFmtId="0" fontId="30" fillId="11" borderId="96" xfId="0" applyFont="1" applyFill="1" applyBorder="1" applyAlignment="1">
      <alignment horizontal="center" vertical="center" wrapText="1"/>
    </xf>
    <xf numFmtId="0" fontId="63" fillId="11" borderId="84" xfId="0" applyFont="1" applyFill="1" applyBorder="1" applyAlignment="1">
      <alignment horizontal="center" vertical="center" wrapText="1"/>
    </xf>
    <xf numFmtId="0" fontId="51" fillId="11" borderId="97" xfId="0" applyFont="1" applyFill="1" applyBorder="1" applyAlignment="1">
      <alignment horizontal="center" vertical="center" wrapText="1"/>
    </xf>
    <xf numFmtId="0" fontId="51" fillId="2" borderId="63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/>
    </xf>
    <xf numFmtId="0" fontId="25" fillId="9" borderId="8" xfId="0" applyFont="1" applyFill="1" applyBorder="1" applyAlignment="1">
      <alignment horizontal="center" vertical="center" wrapText="1"/>
    </xf>
    <xf numFmtId="0" fontId="51" fillId="10" borderId="59" xfId="0" applyFont="1" applyFill="1" applyBorder="1" applyAlignment="1">
      <alignment horizontal="center" vertical="center" wrapText="1"/>
    </xf>
    <xf numFmtId="164" fontId="8" fillId="10" borderId="64" xfId="0" applyNumberFormat="1" applyFont="1" applyFill="1" applyBorder="1" applyAlignment="1">
      <alignment horizontal="center" vertical="center" shrinkToFit="1"/>
    </xf>
    <xf numFmtId="1" fontId="8" fillId="10" borderId="64" xfId="0" applyNumberFormat="1" applyFont="1" applyFill="1" applyBorder="1" applyAlignment="1">
      <alignment horizontal="center" vertical="center" wrapText="1"/>
    </xf>
    <xf numFmtId="0" fontId="14" fillId="10" borderId="64" xfId="0" applyFont="1" applyFill="1" applyBorder="1" applyAlignment="1">
      <alignment horizontal="center" vertical="center" wrapText="1"/>
    </xf>
    <xf numFmtId="164" fontId="56" fillId="17" borderId="19" xfId="0" applyNumberFormat="1" applyFont="1" applyFill="1" applyBorder="1" applyAlignment="1">
      <alignment horizontal="center" vertical="center" wrapText="1"/>
    </xf>
    <xf numFmtId="0" fontId="55" fillId="3" borderId="68" xfId="0" applyFont="1" applyFill="1" applyBorder="1" applyAlignment="1">
      <alignment horizontal="center" vertical="center" wrapText="1"/>
    </xf>
    <xf numFmtId="0" fontId="31" fillId="3" borderId="47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top"/>
    </xf>
    <xf numFmtId="164" fontId="7" fillId="9" borderId="20" xfId="0" applyNumberFormat="1" applyFont="1" applyFill="1" applyBorder="1" applyAlignment="1">
      <alignment horizontal="center" vertical="center" wrapText="1"/>
    </xf>
    <xf numFmtId="0" fontId="24" fillId="9" borderId="56" xfId="0" applyFont="1" applyFill="1" applyBorder="1" applyAlignment="1">
      <alignment vertical="center" wrapText="1"/>
    </xf>
    <xf numFmtId="0" fontId="27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50" fillId="10" borderId="70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left" vertical="top"/>
    </xf>
    <xf numFmtId="0" fontId="10" fillId="8" borderId="73" xfId="0" applyFont="1" applyFill="1" applyBorder="1" applyAlignment="1">
      <alignment horizontal="center" vertical="center" wrapText="1"/>
    </xf>
    <xf numFmtId="0" fontId="51" fillId="10" borderId="71" xfId="0" applyFont="1" applyFill="1" applyBorder="1" applyAlignment="1">
      <alignment horizontal="center" vertical="center" wrapText="1"/>
    </xf>
    <xf numFmtId="1" fontId="13" fillId="10" borderId="72" xfId="0" applyNumberFormat="1" applyFont="1" applyFill="1" applyBorder="1" applyAlignment="1">
      <alignment horizontal="center" vertical="center" shrinkToFit="1"/>
    </xf>
    <xf numFmtId="0" fontId="29" fillId="11" borderId="39" xfId="0" applyFont="1" applyFill="1" applyBorder="1" applyAlignment="1">
      <alignment horizontal="center" vertical="center" wrapText="1"/>
    </xf>
    <xf numFmtId="0" fontId="51" fillId="11" borderId="69" xfId="0" applyFont="1" applyFill="1" applyBorder="1" applyAlignment="1">
      <alignment horizontal="center" vertical="center" wrapText="1"/>
    </xf>
    <xf numFmtId="0" fontId="51" fillId="11" borderId="55" xfId="0" applyFont="1" applyFill="1" applyBorder="1" applyAlignment="1">
      <alignment horizontal="center" vertical="center" wrapText="1"/>
    </xf>
    <xf numFmtId="0" fontId="65" fillId="11" borderId="79" xfId="0" applyFont="1" applyFill="1" applyBorder="1" applyAlignment="1" applyProtection="1">
      <alignment horizontal="left" vertical="center" wrapText="1"/>
      <protection locked="0"/>
    </xf>
    <xf numFmtId="0" fontId="65" fillId="8" borderId="25" xfId="0" applyFont="1" applyFill="1" applyBorder="1" applyAlignment="1" applyProtection="1">
      <alignment horizontal="left" vertical="center" wrapText="1"/>
      <protection locked="0"/>
    </xf>
    <xf numFmtId="0" fontId="65" fillId="11" borderId="25" xfId="0" applyFont="1" applyFill="1" applyBorder="1" applyAlignment="1" applyProtection="1">
      <alignment horizontal="left" vertical="center" wrapText="1"/>
      <protection locked="0"/>
    </xf>
    <xf numFmtId="0" fontId="65" fillId="8" borderId="78" xfId="0" applyFont="1" applyFill="1" applyBorder="1" applyAlignment="1" applyProtection="1">
      <alignment horizontal="left" vertical="top"/>
      <protection locked="0"/>
    </xf>
    <xf numFmtId="0" fontId="16" fillId="12" borderId="75" xfId="0" applyFont="1" applyFill="1" applyBorder="1" applyAlignment="1">
      <alignment horizontal="center" vertical="center"/>
    </xf>
    <xf numFmtId="164" fontId="35" fillId="6" borderId="38" xfId="0" applyNumberFormat="1" applyFont="1" applyFill="1" applyBorder="1" applyAlignment="1">
      <alignment horizontal="left" vertical="center" wrapText="1"/>
    </xf>
    <xf numFmtId="164" fontId="35" fillId="9" borderId="35" xfId="0" applyNumberFormat="1" applyFont="1" applyFill="1" applyBorder="1" applyAlignment="1">
      <alignment horizontal="left" vertical="center" wrapText="1"/>
    </xf>
    <xf numFmtId="164" fontId="66" fillId="6" borderId="38" xfId="0" applyNumberFormat="1" applyFont="1" applyFill="1" applyBorder="1" applyAlignment="1">
      <alignment horizontal="left" vertical="center" wrapText="1"/>
    </xf>
    <xf numFmtId="164" fontId="35" fillId="6" borderId="8" xfId="0" applyNumberFormat="1" applyFont="1" applyFill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top" wrapText="1"/>
    </xf>
    <xf numFmtId="0" fontId="31" fillId="7" borderId="9" xfId="0" applyFont="1" applyFill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27" fillId="7" borderId="56" xfId="0" applyFont="1" applyFill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7" borderId="56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left" vertical="center" wrapText="1"/>
    </xf>
    <xf numFmtId="0" fontId="69" fillId="0" borderId="46" xfId="0" applyFont="1" applyBorder="1" applyAlignment="1">
      <alignment horizontal="left" vertical="center" wrapText="1"/>
    </xf>
    <xf numFmtId="0" fontId="24" fillId="7" borderId="56" xfId="0" applyFont="1" applyFill="1" applyBorder="1" applyAlignment="1">
      <alignment horizontal="left" vertical="center" wrapText="1"/>
    </xf>
    <xf numFmtId="0" fontId="67" fillId="0" borderId="43" xfId="0" applyFont="1" applyBorder="1" applyAlignment="1">
      <alignment horizontal="left" vertical="center" wrapText="1"/>
    </xf>
    <xf numFmtId="0" fontId="69" fillId="0" borderId="43" xfId="0" applyFont="1" applyBorder="1" applyAlignment="1">
      <alignment horizontal="left" vertical="center" wrapText="1"/>
    </xf>
    <xf numFmtId="0" fontId="68" fillId="7" borderId="57" xfId="0" applyFont="1" applyFill="1" applyBorder="1" applyAlignment="1">
      <alignment horizontal="left" vertical="center" wrapText="1"/>
    </xf>
    <xf numFmtId="0" fontId="69" fillId="0" borderId="29" xfId="0" applyFont="1" applyBorder="1" applyAlignment="1">
      <alignment horizontal="left" vertical="center" wrapText="1"/>
    </xf>
    <xf numFmtId="0" fontId="25" fillId="5" borderId="63" xfId="0" applyFont="1" applyFill="1" applyBorder="1" applyAlignment="1">
      <alignment horizontal="left" vertical="center" wrapText="1"/>
    </xf>
    <xf numFmtId="0" fontId="35" fillId="7" borderId="41" xfId="0" applyFont="1" applyFill="1" applyBorder="1" applyAlignment="1">
      <alignment horizontal="center" vertical="center"/>
    </xf>
    <xf numFmtId="0" fontId="69" fillId="7" borderId="41" xfId="0" applyFont="1" applyFill="1" applyBorder="1" applyAlignment="1">
      <alignment horizontal="center" vertical="center" wrapText="1"/>
    </xf>
    <xf numFmtId="0" fontId="69" fillId="7" borderId="50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top"/>
    </xf>
    <xf numFmtId="0" fontId="69" fillId="9" borderId="17" xfId="0" applyFont="1" applyFill="1" applyBorder="1" applyAlignment="1">
      <alignment horizontal="center" vertical="center"/>
    </xf>
    <xf numFmtId="0" fontId="69" fillId="9" borderId="17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69" fillId="4" borderId="18" xfId="0" applyFont="1" applyFill="1" applyBorder="1" applyAlignment="1">
      <alignment horizontal="center" vertical="center"/>
    </xf>
    <xf numFmtId="164" fontId="71" fillId="0" borderId="18" xfId="0" applyNumberFormat="1" applyFont="1" applyBorder="1" applyAlignment="1">
      <alignment horizontal="center" vertical="center" shrinkToFit="1"/>
    </xf>
    <xf numFmtId="0" fontId="71" fillId="0" borderId="18" xfId="0" applyFont="1" applyBorder="1" applyAlignment="1">
      <alignment horizontal="center" vertical="center" wrapText="1"/>
    </xf>
    <xf numFmtId="164" fontId="73" fillId="9" borderId="17" xfId="0" applyNumberFormat="1" applyFont="1" applyFill="1" applyBorder="1" applyAlignment="1">
      <alignment horizontal="center" vertical="center" wrapText="1"/>
    </xf>
    <xf numFmtId="0" fontId="69" fillId="4" borderId="16" xfId="0" applyFont="1" applyFill="1" applyBorder="1" applyAlignment="1">
      <alignment horizontal="center" vertical="center"/>
    </xf>
    <xf numFmtId="164" fontId="71" fillId="0" borderId="16" xfId="0" applyNumberFormat="1" applyFont="1" applyBorder="1" applyAlignment="1">
      <alignment horizontal="center" vertical="center" shrinkToFit="1"/>
    </xf>
    <xf numFmtId="0" fontId="71" fillId="0" borderId="8" xfId="0" applyFont="1" applyBorder="1" applyAlignment="1">
      <alignment horizontal="center" vertical="center" wrapText="1"/>
    </xf>
    <xf numFmtId="0" fontId="69" fillId="4" borderId="12" xfId="0" applyFont="1" applyFill="1" applyBorder="1" applyAlignment="1">
      <alignment horizontal="center" vertical="center"/>
    </xf>
    <xf numFmtId="164" fontId="71" fillId="0" borderId="12" xfId="0" applyNumberFormat="1" applyFont="1" applyBorder="1" applyAlignment="1">
      <alignment horizontal="center" vertical="center" shrinkToFit="1"/>
    </xf>
    <xf numFmtId="0" fontId="71" fillId="0" borderId="16" xfId="0" applyFont="1" applyBorder="1" applyAlignment="1">
      <alignment horizontal="center" vertical="center" wrapText="1"/>
    </xf>
    <xf numFmtId="164" fontId="71" fillId="14" borderId="16" xfId="0" applyNumberFormat="1" applyFont="1" applyFill="1" applyBorder="1" applyAlignment="1" applyProtection="1">
      <alignment horizontal="center" vertical="center" wrapText="1"/>
      <protection locked="0"/>
    </xf>
    <xf numFmtId="0" fontId="69" fillId="5" borderId="50" xfId="0" applyFont="1" applyFill="1" applyBorder="1" applyAlignment="1">
      <alignment horizontal="center" vertical="center"/>
    </xf>
    <xf numFmtId="0" fontId="71" fillId="5" borderId="50" xfId="0" applyFont="1" applyFill="1" applyBorder="1" applyAlignment="1">
      <alignment horizontal="center" vertical="center" shrinkToFit="1"/>
    </xf>
    <xf numFmtId="0" fontId="72" fillId="5" borderId="8" xfId="0" applyFont="1" applyFill="1" applyBorder="1" applyAlignment="1">
      <alignment horizontal="center" vertical="center" wrapText="1"/>
    </xf>
    <xf numFmtId="0" fontId="35" fillId="16" borderId="8" xfId="0" applyFont="1" applyFill="1" applyBorder="1" applyAlignment="1">
      <alignment horizontal="center" vertical="center"/>
    </xf>
    <xf numFmtId="164" fontId="71" fillId="8" borderId="8" xfId="0" applyNumberFormat="1" applyFont="1" applyFill="1" applyBorder="1" applyAlignment="1">
      <alignment horizontal="center" vertical="center" shrinkToFit="1"/>
    </xf>
    <xf numFmtId="164" fontId="35" fillId="10" borderId="19" xfId="0" applyNumberFormat="1" applyFont="1" applyFill="1" applyBorder="1" applyAlignment="1">
      <alignment horizontal="center" vertical="center" wrapText="1"/>
    </xf>
    <xf numFmtId="1" fontId="35" fillId="7" borderId="8" xfId="0" applyNumberFormat="1" applyFont="1" applyFill="1" applyBorder="1" applyAlignment="1">
      <alignment horizontal="center" vertical="center"/>
    </xf>
    <xf numFmtId="164" fontId="73" fillId="7" borderId="20" xfId="0" applyNumberFormat="1" applyFont="1" applyFill="1" applyBorder="1" applyAlignment="1">
      <alignment horizontal="center" vertical="center" wrapText="1"/>
    </xf>
    <xf numFmtId="0" fontId="73" fillId="7" borderId="20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/>
    </xf>
    <xf numFmtId="164" fontId="71" fillId="0" borderId="10" xfId="0" applyNumberFormat="1" applyFont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/>
    </xf>
    <xf numFmtId="164" fontId="71" fillId="0" borderId="11" xfId="0" applyNumberFormat="1" applyFont="1" applyBorder="1" applyAlignment="1">
      <alignment horizontal="center" vertical="center" shrinkToFit="1"/>
    </xf>
    <xf numFmtId="0" fontId="24" fillId="5" borderId="5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center" vertical="center"/>
    </xf>
    <xf numFmtId="164" fontId="71" fillId="5" borderId="17" xfId="0" applyNumberFormat="1" applyFont="1" applyFill="1" applyBorder="1" applyAlignment="1">
      <alignment horizontal="center" vertical="center" shrinkToFit="1"/>
    </xf>
    <xf numFmtId="0" fontId="72" fillId="5" borderId="17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center" vertical="center"/>
    </xf>
    <xf numFmtId="0" fontId="35" fillId="16" borderId="16" xfId="0" applyFont="1" applyFill="1" applyBorder="1" applyAlignment="1">
      <alignment horizontal="center" vertical="center"/>
    </xf>
    <xf numFmtId="164" fontId="71" fillId="8" borderId="16" xfId="0" applyNumberFormat="1" applyFont="1" applyFill="1" applyBorder="1" applyAlignment="1">
      <alignment horizontal="center" vertical="center" shrinkToFit="1"/>
    </xf>
    <xf numFmtId="0" fontId="71" fillId="8" borderId="16" xfId="0" applyFont="1" applyFill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/>
    </xf>
    <xf numFmtId="0" fontId="24" fillId="5" borderId="59" xfId="0" applyFont="1" applyFill="1" applyBorder="1" applyAlignment="1">
      <alignment horizontal="left" vertical="center" wrapText="1"/>
    </xf>
    <xf numFmtId="0" fontId="35" fillId="5" borderId="64" xfId="0" applyFont="1" applyFill="1" applyBorder="1" applyAlignment="1">
      <alignment horizontal="center" vertical="center"/>
    </xf>
    <xf numFmtId="164" fontId="71" fillId="5" borderId="64" xfId="0" applyNumberFormat="1" applyFont="1" applyFill="1" applyBorder="1" applyAlignment="1">
      <alignment horizontal="center" vertical="center" shrinkToFit="1"/>
    </xf>
    <xf numFmtId="0" fontId="72" fillId="5" borderId="64" xfId="0" applyFont="1" applyFill="1" applyBorder="1" applyAlignment="1">
      <alignment horizontal="center" vertical="center" wrapText="1"/>
    </xf>
    <xf numFmtId="0" fontId="68" fillId="7" borderId="27" xfId="0" applyFont="1" applyFill="1" applyBorder="1" applyAlignment="1">
      <alignment horizontal="left" vertical="center" wrapText="1"/>
    </xf>
    <xf numFmtId="0" fontId="35" fillId="7" borderId="66" xfId="0" applyFont="1" applyFill="1" applyBorder="1" applyAlignment="1">
      <alignment horizontal="center" vertical="center"/>
    </xf>
    <xf numFmtId="164" fontId="73" fillId="7" borderId="66" xfId="0" applyNumberFormat="1" applyFont="1" applyFill="1" applyBorder="1" applyAlignment="1">
      <alignment horizontal="center" vertical="center"/>
    </xf>
    <xf numFmtId="0" fontId="73" fillId="7" borderId="47" xfId="0" applyFont="1" applyFill="1" applyBorder="1" applyAlignment="1">
      <alignment horizontal="center" vertical="center" wrapText="1"/>
    </xf>
    <xf numFmtId="164" fontId="7" fillId="7" borderId="33" xfId="0" applyNumberFormat="1" applyFont="1" applyFill="1" applyBorder="1" applyAlignment="1">
      <alignment horizontal="center" vertical="center" wrapText="1"/>
    </xf>
    <xf numFmtId="0" fontId="69" fillId="4" borderId="8" xfId="0" applyFont="1" applyFill="1" applyBorder="1" applyAlignment="1">
      <alignment horizontal="center" vertical="center"/>
    </xf>
    <xf numFmtId="164" fontId="71" fillId="0" borderId="8" xfId="0" applyNumberFormat="1" applyFont="1" applyBorder="1" applyAlignment="1">
      <alignment horizontal="center" vertical="center" shrinkToFit="1"/>
    </xf>
    <xf numFmtId="0" fontId="71" fillId="0" borderId="12" xfId="0" applyFont="1" applyBorder="1" applyAlignment="1">
      <alignment horizontal="center" vertical="center" wrapText="1"/>
    </xf>
    <xf numFmtId="1" fontId="27" fillId="5" borderId="64" xfId="0" applyNumberFormat="1" applyFont="1" applyFill="1" applyBorder="1" applyAlignment="1">
      <alignment horizontal="center" vertical="center" shrinkToFit="1"/>
    </xf>
    <xf numFmtId="0" fontId="27" fillId="5" borderId="64" xfId="0" applyFont="1" applyFill="1" applyBorder="1" applyAlignment="1">
      <alignment horizontal="center" vertical="center" wrapText="1"/>
    </xf>
    <xf numFmtId="0" fontId="76" fillId="5" borderId="64" xfId="0" applyFont="1" applyFill="1" applyBorder="1" applyAlignment="1">
      <alignment horizontal="center" vertical="center" wrapText="1"/>
    </xf>
    <xf numFmtId="0" fontId="77" fillId="7" borderId="8" xfId="0" applyFont="1" applyFill="1" applyBorder="1" applyAlignment="1">
      <alignment horizontal="center" vertical="center"/>
    </xf>
    <xf numFmtId="1" fontId="27" fillId="7" borderId="41" xfId="0" applyNumberFormat="1" applyFont="1" applyFill="1" applyBorder="1" applyAlignment="1">
      <alignment horizontal="center" vertical="center" shrinkToFit="1"/>
    </xf>
    <xf numFmtId="1" fontId="27" fillId="7" borderId="50" xfId="0" applyNumberFormat="1" applyFont="1" applyFill="1" applyBorder="1" applyAlignment="1">
      <alignment horizontal="center" vertical="center" shrinkToFit="1"/>
    </xf>
    <xf numFmtId="0" fontId="73" fillId="7" borderId="20" xfId="0" applyFont="1" applyFill="1" applyBorder="1" applyAlignment="1">
      <alignment horizontal="center" vertical="center" wrapText="1"/>
    </xf>
    <xf numFmtId="164" fontId="12" fillId="7" borderId="42" xfId="0" applyNumberFormat="1" applyFont="1" applyFill="1" applyBorder="1" applyAlignment="1">
      <alignment horizontal="center" vertical="center" shrinkToFit="1"/>
    </xf>
    <xf numFmtId="0" fontId="24" fillId="9" borderId="48" xfId="0" applyFont="1" applyFill="1" applyBorder="1" applyAlignment="1">
      <alignment horizontal="left" vertical="center" wrapText="1"/>
    </xf>
    <xf numFmtId="0" fontId="35" fillId="9" borderId="36" xfId="0" applyFont="1" applyFill="1" applyBorder="1" applyAlignment="1">
      <alignment horizontal="center" vertical="center"/>
    </xf>
    <xf numFmtId="0" fontId="31" fillId="9" borderId="9" xfId="0" applyFont="1" applyFill="1" applyBorder="1" applyAlignment="1">
      <alignment horizontal="center" vertical="center" wrapText="1"/>
    </xf>
    <xf numFmtId="0" fontId="31" fillId="9" borderId="17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0" fontId="35" fillId="4" borderId="8" xfId="0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shrinkToFit="1"/>
    </xf>
    <xf numFmtId="0" fontId="71" fillId="0" borderId="3" xfId="0" applyFont="1" applyBorder="1" applyAlignment="1">
      <alignment horizontal="center" vertical="center" wrapText="1"/>
    </xf>
    <xf numFmtId="0" fontId="35" fillId="16" borderId="9" xfId="0" applyFont="1" applyFill="1" applyBorder="1" applyAlignment="1">
      <alignment horizontal="center" vertical="center"/>
    </xf>
    <xf numFmtId="164" fontId="71" fillId="0" borderId="2" xfId="0" applyNumberFormat="1" applyFont="1" applyBorder="1" applyAlignment="1">
      <alignment horizontal="center" vertical="center" shrinkToFit="1"/>
    </xf>
    <xf numFmtId="0" fontId="71" fillId="0" borderId="2" xfId="0" applyFont="1" applyBorder="1" applyAlignment="1">
      <alignment horizontal="center" vertical="center" wrapText="1"/>
    </xf>
    <xf numFmtId="0" fontId="35" fillId="9" borderId="8" xfId="0" applyFont="1" applyFill="1" applyBorder="1" applyAlignment="1">
      <alignment horizontal="center" vertical="center"/>
    </xf>
    <xf numFmtId="0" fontId="73" fillId="9" borderId="17" xfId="0" applyFont="1" applyFill="1" applyBorder="1" applyAlignment="1">
      <alignment horizontal="center" vertical="center" wrapText="1"/>
    </xf>
    <xf numFmtId="0" fontId="31" fillId="0" borderId="44" xfId="0" applyFont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164" fontId="71" fillId="0" borderId="1" xfId="0" applyNumberFormat="1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left" vertical="center" wrapText="1"/>
    </xf>
    <xf numFmtId="1" fontId="71" fillId="5" borderId="50" xfId="0" applyNumberFormat="1" applyFont="1" applyFill="1" applyBorder="1" applyAlignment="1">
      <alignment horizontal="center" vertical="center" shrinkToFit="1"/>
    </xf>
    <xf numFmtId="0" fontId="72" fillId="5" borderId="50" xfId="0" applyFont="1" applyFill="1" applyBorder="1" applyAlignment="1">
      <alignment horizontal="center" vertical="center" wrapText="1"/>
    </xf>
    <xf numFmtId="164" fontId="35" fillId="10" borderId="83" xfId="0" applyNumberFormat="1" applyFont="1" applyFill="1" applyBorder="1" applyAlignment="1">
      <alignment horizontal="center" vertical="center" wrapText="1"/>
    </xf>
    <xf numFmtId="0" fontId="69" fillId="7" borderId="46" xfId="0" applyFont="1" applyFill="1" applyBorder="1" applyAlignment="1">
      <alignment horizontal="left" vertical="center" wrapText="1"/>
    </xf>
    <xf numFmtId="0" fontId="69" fillId="7" borderId="50" xfId="0" applyFont="1" applyFill="1" applyBorder="1" applyAlignment="1">
      <alignment horizontal="left" vertical="center" wrapText="1"/>
    </xf>
    <xf numFmtId="0" fontId="69" fillId="7" borderId="42" xfId="0" applyFont="1" applyFill="1" applyBorder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68" fillId="9" borderId="56" xfId="0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left" vertical="center" wrapText="1"/>
    </xf>
    <xf numFmtId="0" fontId="69" fillId="9" borderId="35" xfId="0" applyFont="1" applyFill="1" applyBorder="1" applyAlignment="1">
      <alignment horizontal="left" vertical="center" wrapText="1"/>
    </xf>
    <xf numFmtId="0" fontId="69" fillId="0" borderId="65" xfId="0" applyFont="1" applyBorder="1" applyAlignment="1">
      <alignment horizontal="left" vertical="center" wrapText="1"/>
    </xf>
    <xf numFmtId="164" fontId="35" fillId="6" borderId="22" xfId="0" applyNumberFormat="1" applyFont="1" applyFill="1" applyBorder="1" applyAlignment="1">
      <alignment horizontal="left" vertical="center" wrapText="1"/>
    </xf>
    <xf numFmtId="0" fontId="69" fillId="9" borderId="56" xfId="0" applyFont="1" applyFill="1" applyBorder="1" applyAlignment="1">
      <alignment horizontal="left" vertical="center" wrapText="1"/>
    </xf>
    <xf numFmtId="0" fontId="73" fillId="9" borderId="17" xfId="0" applyFont="1" applyFill="1" applyBorder="1" applyAlignment="1">
      <alignment horizontal="left" vertical="center" wrapText="1"/>
    </xf>
    <xf numFmtId="0" fontId="68" fillId="0" borderId="43" xfId="0" applyFont="1" applyBorder="1" applyAlignment="1">
      <alignment horizontal="left" vertical="center" wrapText="1"/>
    </xf>
    <xf numFmtId="164" fontId="35" fillId="6" borderId="18" xfId="0" applyNumberFormat="1" applyFont="1" applyFill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/>
    </xf>
    <xf numFmtId="164" fontId="35" fillId="9" borderId="8" xfId="0" applyNumberFormat="1" applyFont="1" applyFill="1" applyBorder="1" applyAlignment="1">
      <alignment horizontal="left" vertical="center" wrapText="1"/>
    </xf>
    <xf numFmtId="0" fontId="74" fillId="9" borderId="56" xfId="0" applyFont="1" applyFill="1" applyBorder="1" applyAlignment="1">
      <alignment horizontal="left" vertical="center" wrapText="1"/>
    </xf>
    <xf numFmtId="0" fontId="68" fillId="0" borderId="65" xfId="0" applyFont="1" applyBorder="1" applyAlignment="1">
      <alignment horizontal="left" vertical="center" wrapText="1"/>
    </xf>
    <xf numFmtId="164" fontId="73" fillId="9" borderId="17" xfId="0" applyNumberFormat="1" applyFont="1" applyFill="1" applyBorder="1" applyAlignment="1">
      <alignment horizontal="left" vertical="center" wrapText="1"/>
    </xf>
    <xf numFmtId="164" fontId="35" fillId="6" borderId="16" xfId="0" applyNumberFormat="1" applyFont="1" applyFill="1" applyBorder="1" applyAlignment="1">
      <alignment horizontal="left" vertical="center" wrapText="1"/>
    </xf>
    <xf numFmtId="0" fontId="70" fillId="9" borderId="56" xfId="0" applyFont="1" applyFill="1" applyBorder="1" applyAlignment="1">
      <alignment horizontal="left" vertical="center" wrapText="1"/>
    </xf>
    <xf numFmtId="0" fontId="67" fillId="8" borderId="29" xfId="0" applyFont="1" applyFill="1" applyBorder="1" applyAlignment="1">
      <alignment horizontal="left" vertical="center" wrapText="1"/>
    </xf>
    <xf numFmtId="0" fontId="24" fillId="7" borderId="57" xfId="0" applyFont="1" applyFill="1" applyBorder="1" applyAlignment="1">
      <alignment horizontal="left" vertical="center" wrapText="1"/>
    </xf>
    <xf numFmtId="0" fontId="73" fillId="7" borderId="20" xfId="0" applyFont="1" applyFill="1" applyBorder="1" applyAlignment="1">
      <alignment horizontal="left" vertical="center" wrapText="1"/>
    </xf>
    <xf numFmtId="164" fontId="35" fillId="7" borderId="33" xfId="0" applyNumberFormat="1" applyFont="1" applyFill="1" applyBorder="1" applyAlignment="1">
      <alignment horizontal="left" vertical="center" wrapText="1"/>
    </xf>
    <xf numFmtId="0" fontId="68" fillId="0" borderId="29" xfId="0" applyFont="1" applyBorder="1" applyAlignment="1">
      <alignment horizontal="left" vertical="center" wrapText="1"/>
    </xf>
    <xf numFmtId="0" fontId="67" fillId="8" borderId="43" xfId="0" applyFont="1" applyFill="1" applyBorder="1" applyAlignment="1">
      <alignment horizontal="left" vertical="center" wrapText="1"/>
    </xf>
    <xf numFmtId="0" fontId="69" fillId="8" borderId="0" xfId="0" applyFont="1" applyFill="1" applyAlignment="1">
      <alignment horizontal="left" vertical="center"/>
    </xf>
    <xf numFmtId="0" fontId="67" fillId="8" borderId="46" xfId="0" applyFont="1" applyFill="1" applyBorder="1" applyAlignment="1">
      <alignment horizontal="left" vertical="center" wrapText="1"/>
    </xf>
    <xf numFmtId="164" fontId="78" fillId="14" borderId="18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8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16" xfId="0" applyNumberFormat="1" applyFont="1" applyFill="1" applyBorder="1" applyAlignment="1" applyProtection="1">
      <alignment horizontal="center" vertical="center" wrapText="1"/>
      <protection locked="0"/>
    </xf>
    <xf numFmtId="164" fontId="79" fillId="5" borderId="8" xfId="0" applyNumberFormat="1" applyFont="1" applyFill="1" applyBorder="1" applyAlignment="1">
      <alignment horizontal="center" vertical="center" wrapText="1"/>
    </xf>
    <xf numFmtId="0" fontId="79" fillId="5" borderId="17" xfId="0" applyFont="1" applyFill="1" applyBorder="1" applyAlignment="1">
      <alignment horizontal="center" vertical="center" wrapText="1"/>
    </xf>
    <xf numFmtId="164" fontId="79" fillId="5" borderId="64" xfId="0" applyNumberFormat="1" applyFont="1" applyFill="1" applyBorder="1" applyAlignment="1">
      <alignment horizontal="center" vertical="center" wrapText="1"/>
    </xf>
    <xf numFmtId="164" fontId="24" fillId="5" borderId="64" xfId="0" applyNumberFormat="1" applyFont="1" applyFill="1" applyBorder="1" applyAlignment="1">
      <alignment horizontal="center" vertical="center" wrapText="1"/>
    </xf>
    <xf numFmtId="0" fontId="80" fillId="7" borderId="20" xfId="0" applyFont="1" applyFill="1" applyBorder="1" applyAlignment="1">
      <alignment horizontal="center" vertical="center" wrapText="1"/>
    </xf>
    <xf numFmtId="164" fontId="78" fillId="14" borderId="3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>
      <alignment horizontal="left" vertical="center" wrapText="1"/>
    </xf>
    <xf numFmtId="0" fontId="25" fillId="5" borderId="56" xfId="0" applyFont="1" applyFill="1" applyBorder="1" applyAlignment="1">
      <alignment horizontal="left" vertical="center" wrapText="1"/>
    </xf>
    <xf numFmtId="0" fontId="25" fillId="7" borderId="57" xfId="0" applyFont="1" applyFill="1" applyBorder="1" applyAlignment="1">
      <alignment horizontal="left" vertical="center" wrapText="1"/>
    </xf>
    <xf numFmtId="0" fontId="31" fillId="0" borderId="43" xfId="0" applyFont="1" applyBorder="1" applyAlignment="1">
      <alignment horizontal="left" vertical="center" wrapText="1"/>
    </xf>
    <xf numFmtId="0" fontId="31" fillId="8" borderId="46" xfId="0" applyFont="1" applyFill="1" applyBorder="1" applyAlignment="1">
      <alignment horizontal="left" vertical="top" wrapText="1"/>
    </xf>
    <xf numFmtId="0" fontId="25" fillId="7" borderId="57" xfId="0" applyFont="1" applyFill="1" applyBorder="1" applyAlignment="1">
      <alignment horizontal="left" vertical="top" wrapText="1"/>
    </xf>
    <xf numFmtId="0" fontId="31" fillId="8" borderId="29" xfId="0" applyFont="1" applyFill="1" applyBorder="1" applyAlignment="1">
      <alignment vertical="top" wrapText="1"/>
    </xf>
    <xf numFmtId="0" fontId="31" fillId="8" borderId="29" xfId="0" applyFont="1" applyFill="1" applyBorder="1" applyAlignment="1">
      <alignment horizontal="left" vertical="top" wrapText="1"/>
    </xf>
    <xf numFmtId="0" fontId="25" fillId="5" borderId="56" xfId="0" applyFont="1" applyFill="1" applyBorder="1" applyAlignment="1">
      <alignment horizontal="left" vertical="top" wrapText="1"/>
    </xf>
    <xf numFmtId="0" fontId="25" fillId="7" borderId="40" xfId="0" applyFont="1" applyFill="1" applyBorder="1" applyAlignment="1">
      <alignment horizontal="left" vertical="top" wrapText="1"/>
    </xf>
    <xf numFmtId="0" fontId="31" fillId="8" borderId="46" xfId="0" applyFont="1" applyFill="1" applyBorder="1" applyAlignment="1">
      <alignment horizontal="left" vertical="center" wrapText="1"/>
    </xf>
    <xf numFmtId="0" fontId="25" fillId="8" borderId="65" xfId="0" applyFont="1" applyFill="1" applyBorder="1" applyAlignment="1">
      <alignment horizontal="left" vertical="top" wrapText="1"/>
    </xf>
    <xf numFmtId="0" fontId="31" fillId="8" borderId="65" xfId="0" applyFont="1" applyFill="1" applyBorder="1" applyAlignment="1">
      <alignment horizontal="left" vertical="top" wrapText="1"/>
    </xf>
    <xf numFmtId="0" fontId="69" fillId="7" borderId="17" xfId="0" applyFont="1" applyFill="1" applyBorder="1" applyAlignment="1">
      <alignment horizontal="center" vertical="center"/>
    </xf>
    <xf numFmtId="0" fontId="69" fillId="7" borderId="45" xfId="0" applyFont="1" applyFill="1" applyBorder="1" applyAlignment="1">
      <alignment horizontal="left" wrapText="1"/>
    </xf>
    <xf numFmtId="164" fontId="71" fillId="0" borderId="1" xfId="0" applyNumberFormat="1" applyFont="1" applyBorder="1" applyAlignment="1">
      <alignment horizontal="center" vertical="center" wrapText="1" shrinkToFit="1"/>
    </xf>
    <xf numFmtId="164" fontId="77" fillId="6" borderId="67" xfId="0" applyNumberFormat="1" applyFont="1" applyFill="1" applyBorder="1" applyAlignment="1">
      <alignment horizontal="left" wrapText="1"/>
    </xf>
    <xf numFmtId="164" fontId="71" fillId="0" borderId="2" xfId="0" applyNumberFormat="1" applyFont="1" applyBorder="1" applyAlignment="1">
      <alignment horizontal="center" vertical="center" wrapText="1" shrinkToFit="1"/>
    </xf>
    <xf numFmtId="164" fontId="73" fillId="0" borderId="12" xfId="0" applyNumberFormat="1" applyFont="1" applyBorder="1" applyAlignment="1">
      <alignment horizontal="center" vertical="center" wrapText="1"/>
    </xf>
    <xf numFmtId="0" fontId="69" fillId="5" borderId="17" xfId="0" applyFont="1" applyFill="1" applyBorder="1" applyAlignment="1">
      <alignment horizontal="center" vertical="center"/>
    </xf>
    <xf numFmtId="164" fontId="73" fillId="5" borderId="17" xfId="0" applyNumberFormat="1" applyFont="1" applyFill="1" applyBorder="1" applyAlignment="1">
      <alignment horizontal="center" vertical="center" wrapText="1"/>
    </xf>
    <xf numFmtId="0" fontId="73" fillId="5" borderId="17" xfId="0" applyFont="1" applyFill="1" applyBorder="1" applyAlignment="1">
      <alignment horizontal="center" vertical="center" wrapText="1"/>
    </xf>
    <xf numFmtId="0" fontId="73" fillId="5" borderId="17" xfId="0" applyFont="1" applyFill="1" applyBorder="1" applyAlignment="1">
      <alignment horizontal="center" vertical="center"/>
    </xf>
    <xf numFmtId="164" fontId="35" fillId="10" borderId="19" xfId="0" applyNumberFormat="1" applyFont="1" applyFill="1" applyBorder="1" applyAlignment="1">
      <alignment horizontal="center" vertical="center"/>
    </xf>
    <xf numFmtId="0" fontId="69" fillId="7" borderId="20" xfId="0" applyFont="1" applyFill="1" applyBorder="1" applyAlignment="1">
      <alignment horizontal="center" vertical="center"/>
    </xf>
    <xf numFmtId="164" fontId="35" fillId="7" borderId="45" xfId="0" applyNumberFormat="1" applyFont="1" applyFill="1" applyBorder="1" applyAlignment="1">
      <alignment horizontal="left" vertical="top"/>
    </xf>
    <xf numFmtId="164" fontId="73" fillId="0" borderId="16" xfId="0" applyNumberFormat="1" applyFont="1" applyBorder="1" applyAlignment="1">
      <alignment horizontal="center" vertical="center" wrapText="1"/>
    </xf>
    <xf numFmtId="0" fontId="73" fillId="0" borderId="36" xfId="0" applyFont="1" applyBorder="1" applyAlignment="1">
      <alignment horizontal="center" vertical="center" wrapText="1"/>
    </xf>
    <xf numFmtId="0" fontId="71" fillId="0" borderId="6" xfId="0" applyFont="1" applyBorder="1" applyAlignment="1">
      <alignment horizontal="center" vertical="center" wrapText="1"/>
    </xf>
    <xf numFmtId="164" fontId="35" fillId="6" borderId="8" xfId="0" applyNumberFormat="1" applyFont="1" applyFill="1" applyBorder="1" applyAlignment="1">
      <alignment horizontal="left" vertical="top"/>
    </xf>
    <xf numFmtId="164" fontId="71" fillId="0" borderId="26" xfId="0" applyNumberFormat="1" applyFont="1" applyBorder="1" applyAlignment="1">
      <alignment horizontal="center" vertical="center" shrinkToFit="1"/>
    </xf>
    <xf numFmtId="0" fontId="73" fillId="0" borderId="8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73" fillId="7" borderId="17" xfId="0" applyFont="1" applyFill="1" applyBorder="1" applyAlignment="1">
      <alignment horizontal="center" vertical="center" wrapText="1"/>
    </xf>
    <xf numFmtId="164" fontId="71" fillId="8" borderId="12" xfId="0" applyNumberFormat="1" applyFont="1" applyFill="1" applyBorder="1" applyAlignment="1">
      <alignment horizontal="center" vertical="center" shrinkToFit="1"/>
    </xf>
    <xf numFmtId="164" fontId="71" fillId="7" borderId="20" xfId="0" applyNumberFormat="1" applyFont="1" applyFill="1" applyBorder="1" applyAlignment="1">
      <alignment horizontal="center" vertical="center" shrinkToFit="1"/>
    </xf>
    <xf numFmtId="0" fontId="73" fillId="7" borderId="20" xfId="0" applyFont="1" applyFill="1" applyBorder="1" applyAlignment="1">
      <alignment horizontal="center" vertical="center"/>
    </xf>
    <xf numFmtId="164" fontId="27" fillId="5" borderId="50" xfId="0" applyNumberFormat="1" applyFont="1" applyFill="1" applyBorder="1" applyAlignment="1">
      <alignment horizontal="center" vertical="center" shrinkToFit="1"/>
    </xf>
    <xf numFmtId="0" fontId="31" fillId="5" borderId="50" xfId="0" applyFont="1" applyFill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/>
    </xf>
    <xf numFmtId="164" fontId="27" fillId="7" borderId="9" xfId="0" applyNumberFormat="1" applyFont="1" applyFill="1" applyBorder="1" applyAlignment="1">
      <alignment horizontal="center" vertical="center" shrinkToFit="1"/>
    </xf>
    <xf numFmtId="164" fontId="27" fillId="7" borderId="17" xfId="0" applyNumberFormat="1" applyFont="1" applyFill="1" applyBorder="1" applyAlignment="1">
      <alignment horizontal="center" vertical="center" shrinkToFit="1"/>
    </xf>
    <xf numFmtId="0" fontId="31" fillId="7" borderId="17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/>
    </xf>
    <xf numFmtId="164" fontId="77" fillId="6" borderId="38" xfId="0" applyNumberFormat="1" applyFont="1" applyFill="1" applyBorder="1" applyAlignment="1">
      <alignment horizontal="left" vertical="top"/>
    </xf>
    <xf numFmtId="164" fontId="35" fillId="6" borderId="38" xfId="0" applyNumberFormat="1" applyFont="1" applyFill="1" applyBorder="1" applyAlignment="1">
      <alignment horizontal="left" vertical="top"/>
    </xf>
    <xf numFmtId="0" fontId="35" fillId="4" borderId="51" xfId="0" applyFont="1" applyFill="1" applyBorder="1" applyAlignment="1">
      <alignment horizontal="center" vertical="center"/>
    </xf>
    <xf numFmtId="0" fontId="35" fillId="5" borderId="17" xfId="0" applyFont="1" applyFill="1" applyBorder="1" applyAlignment="1">
      <alignment horizontal="center" vertical="center"/>
    </xf>
    <xf numFmtId="0" fontId="35" fillId="4" borderId="18" xfId="0" applyFont="1" applyFill="1" applyBorder="1" applyAlignment="1">
      <alignment horizontal="center" vertical="center"/>
    </xf>
    <xf numFmtId="164" fontId="71" fillId="8" borderId="18" xfId="0" applyNumberFormat="1" applyFont="1" applyFill="1" applyBorder="1" applyAlignment="1">
      <alignment horizontal="center" vertical="center" shrinkToFit="1"/>
    </xf>
    <xf numFmtId="0" fontId="73" fillId="8" borderId="18" xfId="0" applyFont="1" applyFill="1" applyBorder="1" applyAlignment="1">
      <alignment horizontal="center" vertical="center" wrapText="1"/>
    </xf>
    <xf numFmtId="164" fontId="80" fillId="5" borderId="17" xfId="0" applyNumberFormat="1" applyFont="1" applyFill="1" applyBorder="1" applyAlignment="1">
      <alignment horizontal="center" vertical="center" wrapText="1"/>
    </xf>
    <xf numFmtId="164" fontId="80" fillId="14" borderId="36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6" xfId="0" applyNumberFormat="1" applyFont="1" applyFill="1" applyBorder="1" applyAlignment="1" applyProtection="1">
      <alignment horizontal="center" vertical="center" wrapText="1"/>
      <protection locked="0"/>
    </xf>
    <xf numFmtId="164" fontId="80" fillId="14" borderId="18" xfId="0" applyNumberFormat="1" applyFont="1" applyFill="1" applyBorder="1" applyAlignment="1" applyProtection="1">
      <alignment horizontal="center" vertical="center" wrapText="1"/>
      <protection locked="0"/>
    </xf>
    <xf numFmtId="164" fontId="71" fillId="7" borderId="17" xfId="0" applyNumberFormat="1" applyFont="1" applyFill="1" applyBorder="1" applyAlignment="1">
      <alignment horizontal="center" vertical="center" shrinkToFit="1"/>
    </xf>
    <xf numFmtId="0" fontId="27" fillId="0" borderId="6" xfId="0" applyFont="1" applyBorder="1" applyAlignment="1">
      <alignment horizontal="left" vertical="center" wrapText="1"/>
    </xf>
    <xf numFmtId="164" fontId="71" fillId="0" borderId="6" xfId="0" applyNumberFormat="1" applyFont="1" applyBorder="1" applyAlignment="1">
      <alignment horizontal="center" vertical="center" shrinkToFit="1"/>
    </xf>
    <xf numFmtId="164" fontId="35" fillId="6" borderId="8" xfId="0" applyNumberFormat="1" applyFont="1" applyFill="1" applyBorder="1" applyAlignment="1">
      <alignment horizontal="left" vertical="center"/>
    </xf>
    <xf numFmtId="164" fontId="71" fillId="0" borderId="4" xfId="0" applyNumberFormat="1" applyFont="1" applyBorder="1" applyAlignment="1">
      <alignment horizontal="center" vertical="center" shrinkToFit="1"/>
    </xf>
    <xf numFmtId="164" fontId="71" fillId="0" borderId="5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left" vertical="center" wrapText="1"/>
    </xf>
    <xf numFmtId="0" fontId="31" fillId="4" borderId="12" xfId="0" applyFont="1" applyFill="1" applyBorder="1" applyAlignment="1">
      <alignment horizontal="center" vertical="center"/>
    </xf>
    <xf numFmtId="164" fontId="71" fillId="0" borderId="15" xfId="0" applyNumberFormat="1" applyFont="1" applyBorder="1" applyAlignment="1">
      <alignment horizontal="center" vertical="center" shrinkToFit="1"/>
    </xf>
    <xf numFmtId="0" fontId="31" fillId="5" borderId="17" xfId="0" applyFont="1" applyFill="1" applyBorder="1" applyAlignment="1">
      <alignment horizontal="center" vertical="center"/>
    </xf>
    <xf numFmtId="0" fontId="71" fillId="5" borderId="17" xfId="0" applyFont="1" applyFill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left" vertical="center" wrapText="1"/>
    </xf>
    <xf numFmtId="0" fontId="31" fillId="7" borderId="20" xfId="0" applyFont="1" applyFill="1" applyBorder="1" applyAlignment="1">
      <alignment horizontal="center" vertical="center"/>
    </xf>
    <xf numFmtId="0" fontId="72" fillId="7" borderId="20" xfId="0" applyFont="1" applyFill="1" applyBorder="1" applyAlignment="1">
      <alignment horizontal="center" vertical="center" wrapText="1"/>
    </xf>
    <xf numFmtId="164" fontId="35" fillId="7" borderId="49" xfId="0" applyNumberFormat="1" applyFont="1" applyFill="1" applyBorder="1" applyAlignment="1">
      <alignment horizontal="center" vertical="center"/>
    </xf>
    <xf numFmtId="6" fontId="72" fillId="0" borderId="8" xfId="0" applyNumberFormat="1" applyFont="1" applyBorder="1" applyAlignment="1">
      <alignment horizontal="center" vertical="center" wrapText="1"/>
    </xf>
    <xf numFmtId="164" fontId="79" fillId="14" borderId="8" xfId="0" applyNumberFormat="1" applyFont="1" applyFill="1" applyBorder="1" applyAlignment="1" applyProtection="1">
      <alignment horizontal="center" vertical="center" wrapText="1"/>
      <protection locked="0"/>
    </xf>
    <xf numFmtId="2" fontId="73" fillId="0" borderId="41" xfId="0" applyNumberFormat="1" applyFont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/>
    </xf>
    <xf numFmtId="164" fontId="73" fillId="0" borderId="8" xfId="0" applyNumberFormat="1" applyFont="1" applyBorder="1" applyAlignment="1">
      <alignment horizontal="center" vertical="center"/>
    </xf>
    <xf numFmtId="0" fontId="73" fillId="0" borderId="8" xfId="0" applyFont="1" applyBorder="1" applyAlignment="1">
      <alignment horizontal="center" vertical="center"/>
    </xf>
    <xf numFmtId="164" fontId="73" fillId="0" borderId="12" xfId="0" applyNumberFormat="1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24" fillId="7" borderId="9" xfId="0" applyFont="1" applyFill="1" applyBorder="1" applyAlignment="1">
      <alignment horizontal="left" vertical="center" wrapText="1"/>
    </xf>
    <xf numFmtId="0" fontId="73" fillId="7" borderId="8" xfId="0" applyFont="1" applyFill="1" applyBorder="1" applyAlignment="1">
      <alignment horizontal="left" vertical="center" wrapText="1"/>
    </xf>
    <xf numFmtId="0" fontId="69" fillId="7" borderId="14" xfId="0" applyFont="1" applyFill="1" applyBorder="1" applyAlignment="1">
      <alignment horizontal="left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68" fillId="0" borderId="26" xfId="0" applyFont="1" applyBorder="1" applyAlignment="1">
      <alignment horizontal="left" vertical="center" wrapText="1"/>
    </xf>
    <xf numFmtId="0" fontId="27" fillId="0" borderId="95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/>
    </xf>
    <xf numFmtId="0" fontId="73" fillId="0" borderId="9" xfId="0" applyFont="1" applyBorder="1" applyAlignment="1">
      <alignment horizontal="center" vertical="center"/>
    </xf>
    <xf numFmtId="164" fontId="80" fillId="14" borderId="9" xfId="0" applyNumberFormat="1" applyFont="1" applyFill="1" applyBorder="1" applyAlignment="1" applyProtection="1">
      <alignment horizontal="center" vertical="center"/>
      <protection locked="0"/>
    </xf>
    <xf numFmtId="0" fontId="31" fillId="0" borderId="12" xfId="0" applyFont="1" applyBorder="1" applyAlignment="1">
      <alignment horizontal="left" vertical="center"/>
    </xf>
    <xf numFmtId="0" fontId="25" fillId="5" borderId="9" xfId="0" applyFont="1" applyFill="1" applyBorder="1" applyAlignment="1">
      <alignment horizontal="left" vertical="center"/>
    </xf>
    <xf numFmtId="1" fontId="81" fillId="14" borderId="16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12" xfId="0" applyNumberFormat="1" applyFont="1" applyFill="1" applyBorder="1" applyAlignment="1" applyProtection="1">
      <alignment horizontal="center" vertical="center" wrapText="1"/>
      <protection locked="0"/>
    </xf>
    <xf numFmtId="1" fontId="81" fillId="14" borderId="3" xfId="0" applyNumberFormat="1" applyFont="1" applyFill="1" applyBorder="1" applyAlignment="1" applyProtection="1">
      <alignment horizontal="center" vertical="top" wrapText="1"/>
      <protection locked="0"/>
    </xf>
    <xf numFmtId="164" fontId="81" fillId="14" borderId="16" xfId="0" applyNumberFormat="1" applyFont="1" applyFill="1" applyBorder="1" applyAlignment="1" applyProtection="1">
      <alignment horizontal="center" vertical="center" shrinkToFit="1"/>
      <protection locked="0"/>
    </xf>
    <xf numFmtId="164" fontId="81" fillId="14" borderId="0" xfId="0" applyNumberFormat="1" applyFont="1" applyFill="1" applyAlignment="1" applyProtection="1">
      <alignment horizontal="center" vertical="center" shrinkToFit="1"/>
      <protection locked="0"/>
    </xf>
    <xf numFmtId="1" fontId="81" fillId="14" borderId="8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14" borderId="12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8" xfId="0" applyNumberFormat="1" applyFont="1" applyFill="1" applyBorder="1" applyAlignment="1" applyProtection="1">
      <alignment horizontal="center" vertical="center" shrinkToFit="1"/>
      <protection locked="0"/>
    </xf>
    <xf numFmtId="165" fontId="82" fillId="14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3" borderId="0" xfId="0" applyNumberFormat="1" applyFont="1" applyFill="1" applyAlignment="1" applyProtection="1">
      <alignment horizontal="center" vertical="center" wrapText="1"/>
      <protection locked="0"/>
    </xf>
    <xf numFmtId="1" fontId="81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7" xfId="0" applyFont="1" applyFill="1" applyBorder="1" applyAlignment="1">
      <alignment horizontal="center" vertical="center" wrapText="1"/>
    </xf>
    <xf numFmtId="0" fontId="73" fillId="7" borderId="17" xfId="0" applyFont="1" applyFill="1" applyBorder="1" applyAlignment="1">
      <alignment horizontal="left" vertical="top" wrapText="1"/>
    </xf>
    <xf numFmtId="164" fontId="83" fillId="7" borderId="35" xfId="0" applyNumberFormat="1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 wrapText="1"/>
    </xf>
    <xf numFmtId="164" fontId="71" fillId="0" borderId="49" xfId="0" applyNumberFormat="1" applyFont="1" applyBorder="1" applyAlignment="1">
      <alignment horizontal="center" vertical="center" shrinkToFit="1"/>
    </xf>
    <xf numFmtId="164" fontId="71" fillId="0" borderId="51" xfId="0" applyNumberFormat="1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/>
    </xf>
    <xf numFmtId="0" fontId="35" fillId="7" borderId="8" xfId="0" applyFont="1" applyFill="1" applyBorder="1" applyAlignment="1">
      <alignment horizontal="center" vertical="center" wrapText="1"/>
    </xf>
    <xf numFmtId="164" fontId="73" fillId="7" borderId="17" xfId="0" applyNumberFormat="1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72" fillId="0" borderId="12" xfId="0" applyFont="1" applyBorder="1" applyAlignment="1">
      <alignment horizontal="center" vertical="center" wrapText="1"/>
    </xf>
    <xf numFmtId="164" fontId="71" fillId="0" borderId="14" xfId="0" applyNumberFormat="1" applyFont="1" applyBorder="1" applyAlignment="1">
      <alignment horizontal="center" vertical="center" shrinkToFit="1"/>
    </xf>
    <xf numFmtId="164" fontId="78" fillId="14" borderId="12" xfId="0" applyNumberFormat="1" applyFont="1" applyFill="1" applyBorder="1" applyAlignment="1" applyProtection="1">
      <alignment horizontal="center" vertical="center" wrapText="1"/>
      <protection locked="0"/>
    </xf>
    <xf numFmtId="0" fontId="69" fillId="7" borderId="17" xfId="0" applyFont="1" applyFill="1" applyBorder="1" applyAlignment="1">
      <alignment horizontal="center" vertical="center" wrapText="1"/>
    </xf>
    <xf numFmtId="0" fontId="69" fillId="7" borderId="14" xfId="0" applyFont="1" applyFill="1" applyBorder="1" applyAlignment="1">
      <alignment horizontal="left" wrapText="1"/>
    </xf>
    <xf numFmtId="164" fontId="71" fillId="0" borderId="53" xfId="0" applyNumberFormat="1" applyFont="1" applyBorder="1" applyAlignment="1">
      <alignment horizontal="center" vertical="center" shrinkToFit="1"/>
    </xf>
    <xf numFmtId="0" fontId="71" fillId="0" borderId="3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top" wrapText="1"/>
    </xf>
    <xf numFmtId="164" fontId="78" fillId="14" borderId="6" xfId="0" applyNumberFormat="1" applyFont="1" applyFill="1" applyBorder="1" applyAlignment="1" applyProtection="1">
      <alignment horizontal="center" vertical="top" wrapText="1"/>
      <protection locked="0"/>
    </xf>
    <xf numFmtId="164" fontId="71" fillId="0" borderId="60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1" fontId="13" fillId="10" borderId="24" xfId="0" applyNumberFormat="1" applyFont="1" applyFill="1" applyBorder="1" applyAlignment="1">
      <alignment horizontal="center" vertical="center" shrinkToFit="1"/>
    </xf>
    <xf numFmtId="1" fontId="13" fillId="10" borderId="24" xfId="0" applyNumberFormat="1" applyFont="1" applyFill="1" applyBorder="1" applyAlignment="1">
      <alignment horizontal="center" vertical="center" wrapText="1"/>
    </xf>
    <xf numFmtId="0" fontId="64" fillId="10" borderId="24" xfId="0" applyFont="1" applyFill="1" applyBorder="1" applyAlignment="1">
      <alignment horizontal="center" vertical="center" wrapText="1"/>
    </xf>
    <xf numFmtId="164" fontId="56" fillId="17" borderId="86" xfId="0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wrapText="1"/>
    </xf>
    <xf numFmtId="0" fontId="81" fillId="14" borderId="36" xfId="0" applyFont="1" applyFill="1" applyBorder="1" applyAlignment="1" applyProtection="1">
      <alignment horizontal="center" vertical="center" wrapText="1"/>
      <protection locked="0"/>
    </xf>
    <xf numFmtId="0" fontId="24" fillId="9" borderId="73" xfId="0" applyFont="1" applyFill="1" applyBorder="1" applyAlignment="1">
      <alignment horizontal="left" vertical="center" wrapText="1"/>
    </xf>
    <xf numFmtId="164" fontId="7" fillId="9" borderId="74" xfId="0" applyNumberFormat="1" applyFont="1" applyFill="1" applyBorder="1" applyAlignment="1">
      <alignment horizontal="center" vertical="center" wrapText="1"/>
    </xf>
    <xf numFmtId="0" fontId="7" fillId="9" borderId="74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9" borderId="74" xfId="0" applyFont="1" applyFill="1" applyBorder="1" applyAlignment="1">
      <alignment horizontal="center" vertical="center" wrapText="1"/>
    </xf>
    <xf numFmtId="164" fontId="7" fillId="9" borderId="75" xfId="0" applyNumberFormat="1" applyFont="1" applyFill="1" applyBorder="1" applyAlignment="1">
      <alignment horizontal="center" vertical="center" wrapText="1"/>
    </xf>
    <xf numFmtId="164" fontId="69" fillId="7" borderId="49" xfId="0" applyNumberFormat="1" applyFont="1" applyFill="1" applyBorder="1" applyAlignment="1">
      <alignment horizontal="left" vertical="top"/>
    </xf>
    <xf numFmtId="164" fontId="78" fillId="3" borderId="3" xfId="0" applyNumberFormat="1" applyFont="1" applyFill="1" applyBorder="1" applyAlignment="1" applyProtection="1">
      <alignment horizontal="center" vertical="center"/>
      <protection locked="0"/>
    </xf>
    <xf numFmtId="164" fontId="78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78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80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81" fillId="3" borderId="16" xfId="0" applyFont="1" applyFill="1" applyBorder="1" applyAlignment="1" applyProtection="1">
      <alignment horizontal="center" vertical="center" wrapText="1"/>
      <protection locked="0"/>
    </xf>
    <xf numFmtId="164" fontId="7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164" fontId="35" fillId="6" borderId="58" xfId="0" applyNumberFormat="1" applyFont="1" applyFill="1" applyBorder="1" applyAlignment="1" applyProtection="1">
      <alignment horizontal="left" vertical="center" wrapText="1"/>
    </xf>
    <xf numFmtId="164" fontId="35" fillId="7" borderId="58" xfId="0" applyNumberFormat="1" applyFont="1" applyFill="1" applyBorder="1" applyAlignment="1" applyProtection="1">
      <alignment horizontal="left" vertical="center" wrapText="1"/>
    </xf>
    <xf numFmtId="164" fontId="56" fillId="13" borderId="19" xfId="0" applyNumberFormat="1" applyFont="1" applyFill="1" applyBorder="1" applyAlignment="1" applyProtection="1">
      <alignment horizontal="center" vertical="center" wrapText="1"/>
    </xf>
    <xf numFmtId="164" fontId="35" fillId="6" borderId="38" xfId="0" applyNumberFormat="1" applyFont="1" applyFill="1" applyBorder="1" applyAlignment="1" applyProtection="1">
      <alignment horizontal="left" wrapText="1"/>
      <protection locked="0"/>
    </xf>
    <xf numFmtId="164" fontId="35" fillId="10" borderId="19" xfId="0" applyNumberFormat="1" applyFont="1" applyFill="1" applyBorder="1" applyAlignment="1" applyProtection="1">
      <alignment horizontal="center" wrapText="1"/>
      <protection locked="0"/>
    </xf>
    <xf numFmtId="164" fontId="35" fillId="7" borderId="35" xfId="0" applyNumberFormat="1" applyFont="1" applyFill="1" applyBorder="1" applyAlignment="1" applyProtection="1">
      <alignment horizontal="left" vertical="top" wrapText="1"/>
      <protection locked="0"/>
    </xf>
    <xf numFmtId="164" fontId="35" fillId="6" borderId="22" xfId="0" applyNumberFormat="1" applyFont="1" applyFill="1" applyBorder="1" applyAlignment="1" applyProtection="1">
      <alignment horizontal="left" wrapText="1"/>
      <protection locked="0"/>
    </xf>
    <xf numFmtId="164" fontId="35" fillId="7" borderId="33" xfId="0" applyNumberFormat="1" applyFont="1" applyFill="1" applyBorder="1" applyAlignment="1" applyProtection="1">
      <alignment horizontal="left" vertical="top" wrapText="1"/>
      <protection locked="0"/>
    </xf>
    <xf numFmtId="164" fontId="35" fillId="6" borderId="38" xfId="0" applyNumberFormat="1" applyFont="1" applyFill="1" applyBorder="1" applyAlignment="1" applyProtection="1">
      <alignment horizontal="left" vertical="center" wrapText="1"/>
      <protection locked="0"/>
    </xf>
    <xf numFmtId="164" fontId="35" fillId="10" borderId="19" xfId="0" applyNumberFormat="1" applyFont="1" applyFill="1" applyBorder="1" applyAlignment="1" applyProtection="1">
      <alignment horizontal="center" vertical="center" wrapText="1"/>
      <protection locked="0"/>
    </xf>
    <xf numFmtId="164" fontId="56" fillId="13" borderId="75" xfId="0" applyNumberFormat="1" applyFont="1" applyFill="1" applyBorder="1" applyAlignment="1" applyProtection="1">
      <alignment horizontal="center" vertical="center" wrapText="1"/>
      <protection locked="0"/>
    </xf>
    <xf numFmtId="2" fontId="7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7" fillId="11" borderId="29" xfId="0" applyFont="1" applyFill="1" applyBorder="1" applyAlignment="1">
      <alignment horizontal="left" vertical="center" wrapText="1"/>
    </xf>
    <xf numFmtId="0" fontId="47" fillId="11" borderId="8" xfId="0" applyFont="1" applyFill="1" applyBorder="1" applyAlignment="1">
      <alignment horizontal="left" vertical="center" wrapText="1"/>
    </xf>
    <xf numFmtId="0" fontId="47" fillId="11" borderId="25" xfId="0" applyFont="1" applyFill="1" applyBorder="1" applyAlignment="1">
      <alignment horizontal="left" vertical="center" wrapText="1"/>
    </xf>
    <xf numFmtId="0" fontId="47" fillId="11" borderId="77" xfId="0" applyFont="1" applyFill="1" applyBorder="1" applyAlignment="1">
      <alignment horizontal="left" vertical="center" wrapText="1"/>
    </xf>
    <xf numFmtId="0" fontId="47" fillId="11" borderId="30" xfId="0" applyFont="1" applyFill="1" applyBorder="1" applyAlignment="1">
      <alignment horizontal="left" vertical="center" wrapText="1"/>
    </xf>
    <xf numFmtId="0" fontId="47" fillId="11" borderId="78" xfId="0" applyFont="1" applyFill="1" applyBorder="1" applyAlignment="1">
      <alignment horizontal="left" vertical="center" wrapText="1"/>
    </xf>
    <xf numFmtId="0" fontId="44" fillId="11" borderId="80" xfId="0" applyFont="1" applyFill="1" applyBorder="1" applyAlignment="1">
      <alignment horizontal="center"/>
    </xf>
    <xf numFmtId="0" fontId="45" fillId="11" borderId="81" xfId="0" applyFont="1" applyFill="1" applyBorder="1" applyAlignment="1">
      <alignment horizontal="center"/>
    </xf>
    <xf numFmtId="0" fontId="45" fillId="11" borderId="82" xfId="0" applyFont="1" applyFill="1" applyBorder="1" applyAlignment="1">
      <alignment horizontal="center"/>
    </xf>
    <xf numFmtId="0" fontId="72" fillId="0" borderId="9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72" fillId="8" borderId="9" xfId="0" applyFont="1" applyFill="1" applyBorder="1" applyAlignment="1">
      <alignment horizontal="center" vertical="center" wrapText="1"/>
    </xf>
    <xf numFmtId="0" fontId="72" fillId="8" borderId="35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62" xfId="0" applyFont="1" applyBorder="1" applyAlignment="1">
      <alignment horizontal="left" vertical="center" wrapText="1"/>
    </xf>
    <xf numFmtId="0" fontId="72" fillId="0" borderId="87" xfId="0" applyFont="1" applyBorder="1" applyAlignment="1">
      <alignment horizontal="center" vertical="center" wrapText="1"/>
    </xf>
    <xf numFmtId="0" fontId="72" fillId="0" borderId="88" xfId="0" applyFont="1" applyBorder="1" applyAlignment="1">
      <alignment horizontal="center" vertical="center" wrapText="1"/>
    </xf>
    <xf numFmtId="0" fontId="72" fillId="0" borderId="89" xfId="0" applyFont="1" applyBorder="1" applyAlignment="1">
      <alignment horizontal="center" vertical="center" wrapText="1"/>
    </xf>
    <xf numFmtId="0" fontId="72" fillId="0" borderId="90" xfId="0" applyFont="1" applyBorder="1" applyAlignment="1">
      <alignment horizontal="center" vertical="center" wrapText="1"/>
    </xf>
    <xf numFmtId="0" fontId="72" fillId="8" borderId="14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51" fillId="11" borderId="84" xfId="0" applyFont="1" applyFill="1" applyBorder="1" applyAlignment="1">
      <alignment horizontal="center" vertical="center" wrapText="1"/>
    </xf>
    <xf numFmtId="0" fontId="51" fillId="11" borderId="85" xfId="0" applyFont="1" applyFill="1" applyBorder="1" applyAlignment="1">
      <alignment horizontal="center" vertical="center" wrapText="1"/>
    </xf>
    <xf numFmtId="0" fontId="72" fillId="0" borderId="9" xfId="0" applyFont="1" applyBorder="1" applyAlignment="1">
      <alignment horizontal="center" vertical="top" wrapText="1"/>
    </xf>
    <xf numFmtId="0" fontId="72" fillId="0" borderId="14" xfId="0" applyFont="1" applyBorder="1" applyAlignment="1">
      <alignment horizontal="center" vertical="top" wrapText="1"/>
    </xf>
    <xf numFmtId="0" fontId="72" fillId="0" borderId="91" xfId="0" applyFont="1" applyBorder="1" applyAlignment="1">
      <alignment horizontal="center" vertical="center" wrapText="1"/>
    </xf>
    <xf numFmtId="0" fontId="72" fillId="0" borderId="92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0" fontId="72" fillId="0" borderId="94" xfId="0" applyFont="1" applyBorder="1" applyAlignment="1">
      <alignment horizontal="center" vertical="center" wrapText="1"/>
    </xf>
    <xf numFmtId="0" fontId="73" fillId="8" borderId="9" xfId="0" applyFont="1" applyFill="1" applyBorder="1" applyAlignment="1">
      <alignment horizontal="center" vertical="center"/>
    </xf>
    <xf numFmtId="0" fontId="73" fillId="8" borderId="14" xfId="0" applyFont="1" applyFill="1" applyBorder="1" applyAlignment="1">
      <alignment horizontal="center" vertical="center"/>
    </xf>
    <xf numFmtId="0" fontId="73" fillId="0" borderId="9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8" borderId="17" xfId="0" applyFont="1" applyFill="1" applyBorder="1" applyAlignment="1">
      <alignment horizontal="center" vertical="center"/>
    </xf>
    <xf numFmtId="0" fontId="73" fillId="8" borderId="9" xfId="0" applyFont="1" applyFill="1" applyBorder="1" applyAlignment="1">
      <alignment horizontal="center" vertical="center" wrapText="1"/>
    </xf>
    <xf numFmtId="0" fontId="73" fillId="8" borderId="14" xfId="0" applyFont="1" applyFill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shrinkToFit="1"/>
    </xf>
    <xf numFmtId="164" fontId="12" fillId="0" borderId="14" xfId="0" applyNumberFormat="1" applyFont="1" applyBorder="1" applyAlignment="1">
      <alignment horizontal="center" vertical="center" shrinkToFit="1"/>
    </xf>
    <xf numFmtId="164" fontId="12" fillId="0" borderId="91" xfId="0" applyNumberFormat="1" applyFont="1" applyBorder="1" applyAlignment="1">
      <alignment horizontal="center" vertical="center" shrinkToFit="1"/>
    </xf>
    <xf numFmtId="164" fontId="12" fillId="0" borderId="98" xfId="0" applyNumberFormat="1" applyFont="1" applyBorder="1" applyAlignment="1">
      <alignment horizontal="center" vertical="center" shrinkToFit="1"/>
    </xf>
    <xf numFmtId="164" fontId="15" fillId="0" borderId="99" xfId="0" applyNumberFormat="1" applyFont="1" applyBorder="1" applyAlignment="1">
      <alignment horizontal="center" vertical="center" shrinkToFit="1"/>
    </xf>
    <xf numFmtId="164" fontId="15" fillId="0" borderId="51" xfId="0" applyNumberFormat="1" applyFont="1" applyBorder="1" applyAlignment="1">
      <alignment horizontal="center" vertical="center" shrinkToFit="1"/>
    </xf>
    <xf numFmtId="164" fontId="12" fillId="0" borderId="99" xfId="0" applyNumberFormat="1" applyFont="1" applyBorder="1" applyAlignment="1">
      <alignment horizontal="center" vertical="center" shrinkToFit="1"/>
    </xf>
    <xf numFmtId="164" fontId="12" fillId="0" borderId="51" xfId="0" applyNumberFormat="1" applyFont="1" applyBorder="1" applyAlignment="1">
      <alignment horizontal="center" vertical="center" shrinkToFit="1"/>
    </xf>
    <xf numFmtId="164" fontId="12" fillId="0" borderId="93" xfId="0" applyNumberFormat="1" applyFont="1" applyBorder="1" applyAlignment="1">
      <alignment horizontal="center" vertical="center" shrinkToFit="1"/>
    </xf>
    <xf numFmtId="164" fontId="12" fillId="0" borderId="90" xfId="0" applyNumberFormat="1" applyFont="1" applyBorder="1" applyAlignment="1">
      <alignment horizontal="center" vertical="center" shrinkToFit="1"/>
    </xf>
    <xf numFmtId="164" fontId="15" fillId="0" borderId="100" xfId="0" applyNumberFormat="1" applyFont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shrinkToFit="1"/>
    </xf>
    <xf numFmtId="164" fontId="15" fillId="0" borderId="14" xfId="0" applyNumberFormat="1" applyFont="1" applyBorder="1" applyAlignment="1">
      <alignment horizontal="center" vertical="center" shrinkToFit="1"/>
    </xf>
    <xf numFmtId="0" fontId="51" fillId="11" borderId="69" xfId="0" applyFont="1" applyFill="1" applyBorder="1" applyAlignment="1">
      <alignment horizontal="center" vertical="center" wrapText="1"/>
    </xf>
    <xf numFmtId="0" fontId="51" fillId="11" borderId="52" xfId="0" applyFont="1" applyFill="1" applyBorder="1" applyAlignment="1">
      <alignment horizontal="center" vertical="center" wrapText="1"/>
    </xf>
    <xf numFmtId="0" fontId="63" fillId="11" borderId="69" xfId="0" applyFont="1" applyFill="1" applyBorder="1" applyAlignment="1">
      <alignment horizontal="center" vertical="center" wrapText="1"/>
    </xf>
    <xf numFmtId="0" fontId="63" fillId="11" borderId="5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832031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75"/>
    </row>
    <row r="2" spans="1:8" ht="24" thickBot="1" x14ac:dyDescent="0.4">
      <c r="A2" s="80" t="s">
        <v>98</v>
      </c>
      <c r="B2" s="185"/>
      <c r="D2" s="493" t="s">
        <v>99</v>
      </c>
      <c r="E2" s="494"/>
      <c r="F2" s="494"/>
      <c r="G2" s="494"/>
      <c r="H2" s="495"/>
    </row>
    <row r="3" spans="1:8" ht="24" customHeight="1" x14ac:dyDescent="0.2">
      <c r="A3" s="74" t="s">
        <v>97</v>
      </c>
      <c r="B3" s="186"/>
      <c r="D3" s="83"/>
      <c r="E3" s="76"/>
      <c r="F3" s="76"/>
      <c r="G3" s="76"/>
      <c r="H3" s="84"/>
    </row>
    <row r="4" spans="1:8" ht="24" customHeight="1" x14ac:dyDescent="0.2">
      <c r="A4" s="79" t="s">
        <v>106</v>
      </c>
      <c r="B4" s="187"/>
      <c r="D4" s="85" t="s">
        <v>100</v>
      </c>
      <c r="E4" s="77" t="s">
        <v>101</v>
      </c>
      <c r="F4" s="77" t="s">
        <v>102</v>
      </c>
      <c r="G4" s="77" t="s">
        <v>103</v>
      </c>
      <c r="H4" s="86" t="s">
        <v>104</v>
      </c>
    </row>
    <row r="5" spans="1:8" ht="24" customHeight="1" thickBot="1" x14ac:dyDescent="0.25">
      <c r="A5" s="81" t="s">
        <v>107</v>
      </c>
      <c r="B5" s="188"/>
      <c r="D5" s="85" t="s">
        <v>105</v>
      </c>
      <c r="E5" s="77">
        <v>50</v>
      </c>
      <c r="F5" s="77">
        <v>60</v>
      </c>
      <c r="G5" s="77">
        <v>70</v>
      </c>
      <c r="H5" s="86">
        <v>80</v>
      </c>
    </row>
    <row r="6" spans="1:8" ht="13.5" thickBot="1" x14ac:dyDescent="0.25">
      <c r="D6" s="87"/>
      <c r="E6" s="78"/>
      <c r="F6" s="78"/>
      <c r="G6" s="78"/>
      <c r="H6" s="88"/>
    </row>
    <row r="7" spans="1:8" ht="45" customHeight="1" thickBot="1" x14ac:dyDescent="0.25">
      <c r="A7" s="82" t="s">
        <v>108</v>
      </c>
      <c r="B7" s="189">
        <f>MIN(100,SUM('Bloque 1'!H129+'Bloque 2'!G42+'Bloque 3'!G13))</f>
        <v>0</v>
      </c>
      <c r="D7" s="487" t="s">
        <v>129</v>
      </c>
      <c r="E7" s="488"/>
      <c r="F7" s="488"/>
      <c r="G7" s="488"/>
      <c r="H7" s="489"/>
    </row>
    <row r="8" spans="1:8" ht="26.25" customHeight="1" thickBot="1" x14ac:dyDescent="0.25">
      <c r="D8" s="490"/>
      <c r="E8" s="491"/>
      <c r="F8" s="491"/>
      <c r="G8" s="491"/>
      <c r="H8" s="492"/>
    </row>
    <row r="11" spans="1:8" ht="30.75" customHeight="1" x14ac:dyDescent="0.2"/>
    <row r="13" spans="1:8" ht="53.25" customHeight="1" x14ac:dyDescent="0.2"/>
  </sheetData>
  <sheetProtection sheet="1" selectLockedCells="1"/>
  <mergeCells count="2">
    <mergeCell ref="D7:H8"/>
    <mergeCell ref="D2:H2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92"/>
  <sheetViews>
    <sheetView showGridLines="0" tabSelected="1" topLeftCell="A20" zoomScale="90" zoomScaleNormal="90" workbookViewId="0">
      <selection activeCell="E115" sqref="E115"/>
    </sheetView>
  </sheetViews>
  <sheetFormatPr baseColWidth="10" defaultColWidth="9.33203125" defaultRowHeight="12.75" x14ac:dyDescent="0.2"/>
  <cols>
    <col min="1" max="1" width="91" customWidth="1"/>
    <col min="2" max="2" width="16" style="2" customWidth="1"/>
    <col min="3" max="3" width="20.6640625" style="2" customWidth="1"/>
    <col min="4" max="4" width="26" style="2" customWidth="1"/>
    <col min="5" max="5" width="12.83203125" style="2" customWidth="1"/>
    <col min="6" max="6" width="18.83203125" style="2" customWidth="1"/>
    <col min="7" max="7" width="11.1640625" style="1" customWidth="1"/>
    <col min="8" max="8" width="16.1640625" style="19" customWidth="1"/>
  </cols>
  <sheetData>
    <row r="1" spans="1:17" ht="58.5" customHeight="1" thickBot="1" x14ac:dyDescent="0.25">
      <c r="A1" s="71" t="s">
        <v>167</v>
      </c>
      <c r="B1" s="15"/>
      <c r="C1" s="15"/>
      <c r="D1" s="15"/>
      <c r="E1" s="15"/>
      <c r="F1" s="15"/>
      <c r="G1" s="15"/>
      <c r="H1" s="15"/>
    </row>
    <row r="2" spans="1:17" s="101" customFormat="1" ht="32.25" customHeight="1" x14ac:dyDescent="0.2">
      <c r="A2" s="152" t="s">
        <v>75</v>
      </c>
      <c r="B2" s="98" t="s">
        <v>74</v>
      </c>
      <c r="C2" s="99" t="s">
        <v>29</v>
      </c>
      <c r="D2" s="511" t="s">
        <v>109</v>
      </c>
      <c r="E2" s="512"/>
      <c r="F2" s="511" t="s">
        <v>31</v>
      </c>
      <c r="G2" s="512"/>
      <c r="H2" s="100" t="s">
        <v>134</v>
      </c>
    </row>
    <row r="3" spans="1:17" ht="19.5" customHeight="1" x14ac:dyDescent="0.2">
      <c r="A3" s="153" t="s">
        <v>133</v>
      </c>
      <c r="B3" s="104">
        <v>40</v>
      </c>
      <c r="C3" s="508"/>
      <c r="D3" s="508"/>
      <c r="E3" s="509"/>
      <c r="F3" s="509"/>
      <c r="G3" s="509"/>
      <c r="H3" s="510"/>
    </row>
    <row r="4" spans="1:17" s="211" customFormat="1" ht="16.5" customHeight="1" x14ac:dyDescent="0.25">
      <c r="A4" s="195" t="s">
        <v>171</v>
      </c>
      <c r="B4" s="430"/>
      <c r="C4" s="444"/>
      <c r="D4" s="444"/>
      <c r="E4" s="214" t="s">
        <v>135</v>
      </c>
      <c r="F4" s="444"/>
      <c r="G4" s="214" t="s">
        <v>136</v>
      </c>
      <c r="H4" s="445"/>
    </row>
    <row r="5" spans="1:17" s="211" customFormat="1" ht="16.5" customHeight="1" x14ac:dyDescent="0.2">
      <c r="A5" s="62" t="s">
        <v>95</v>
      </c>
      <c r="B5" s="433"/>
      <c r="C5" s="446">
        <v>6</v>
      </c>
      <c r="D5" s="447" t="s">
        <v>116</v>
      </c>
      <c r="E5" s="467"/>
      <c r="F5" s="448" t="s">
        <v>117</v>
      </c>
      <c r="G5" s="449"/>
      <c r="H5" s="475">
        <f>C5*G5</f>
        <v>0</v>
      </c>
    </row>
    <row r="6" spans="1:17" s="211" customFormat="1" ht="16.5" customHeight="1" x14ac:dyDescent="0.2">
      <c r="A6" s="61" t="s">
        <v>172</v>
      </c>
      <c r="B6" s="433"/>
      <c r="C6" s="236">
        <v>4</v>
      </c>
      <c r="D6" s="275" t="s">
        <v>116</v>
      </c>
      <c r="E6" s="467"/>
      <c r="F6" s="448" t="s">
        <v>117</v>
      </c>
      <c r="G6" s="449"/>
      <c r="H6" s="475">
        <f t="shared" ref="H6:H7" si="0">C6*G6</f>
        <v>0</v>
      </c>
    </row>
    <row r="7" spans="1:17" s="211" customFormat="1" ht="16.5" customHeight="1" x14ac:dyDescent="0.2">
      <c r="A7" s="196" t="s">
        <v>173</v>
      </c>
      <c r="B7" s="433"/>
      <c r="C7" s="238">
        <v>2</v>
      </c>
      <c r="D7" s="275" t="s">
        <v>116</v>
      </c>
      <c r="E7" s="467"/>
      <c r="F7" s="448" t="s">
        <v>117</v>
      </c>
      <c r="G7" s="449"/>
      <c r="H7" s="475">
        <f t="shared" si="0"/>
        <v>0</v>
      </c>
    </row>
    <row r="8" spans="1:17" s="211" customFormat="1" ht="16.5" customHeight="1" x14ac:dyDescent="0.2">
      <c r="A8" s="197" t="s">
        <v>174</v>
      </c>
      <c r="B8" s="430"/>
      <c r="C8" s="438"/>
      <c r="D8" s="438"/>
      <c r="E8" s="214" t="s">
        <v>135</v>
      </c>
      <c r="F8" s="431"/>
      <c r="G8" s="214" t="s">
        <v>136</v>
      </c>
      <c r="H8" s="476"/>
    </row>
    <row r="9" spans="1:17" s="211" customFormat="1" ht="16.5" customHeight="1" x14ac:dyDescent="0.2">
      <c r="A9" s="198" t="s">
        <v>175</v>
      </c>
      <c r="B9" s="433"/>
      <c r="C9" s="446">
        <v>4</v>
      </c>
      <c r="D9" s="275" t="s">
        <v>116</v>
      </c>
      <c r="E9" s="467"/>
      <c r="F9" s="448" t="s">
        <v>117</v>
      </c>
      <c r="G9" s="449"/>
      <c r="H9" s="475">
        <f t="shared" ref="H9:H15" si="1">C9*G9</f>
        <v>0</v>
      </c>
    </row>
    <row r="10" spans="1:17" s="211" customFormat="1" ht="16.5" customHeight="1" x14ac:dyDescent="0.2">
      <c r="A10" s="61" t="s">
        <v>176</v>
      </c>
      <c r="B10" s="433"/>
      <c r="C10" s="236">
        <v>3</v>
      </c>
      <c r="D10" s="275" t="s">
        <v>116</v>
      </c>
      <c r="E10" s="467"/>
      <c r="F10" s="448" t="s">
        <v>117</v>
      </c>
      <c r="G10" s="449"/>
      <c r="H10" s="475">
        <f t="shared" si="1"/>
        <v>0</v>
      </c>
    </row>
    <row r="11" spans="1:17" s="211" customFormat="1" ht="16.5" customHeight="1" x14ac:dyDescent="0.2">
      <c r="A11" s="196" t="s">
        <v>177</v>
      </c>
      <c r="B11" s="433"/>
      <c r="C11" s="238">
        <v>1.5</v>
      </c>
      <c r="D11" s="275" t="s">
        <v>116</v>
      </c>
      <c r="E11" s="467"/>
      <c r="F11" s="448" t="s">
        <v>117</v>
      </c>
      <c r="G11" s="449"/>
      <c r="H11" s="475">
        <f t="shared" si="1"/>
        <v>0</v>
      </c>
    </row>
    <row r="12" spans="1:17" s="211" customFormat="1" ht="16.5" customHeight="1" x14ac:dyDescent="0.2">
      <c r="A12" s="199" t="s">
        <v>178</v>
      </c>
      <c r="B12" s="430"/>
      <c r="C12" s="438"/>
      <c r="D12" s="438"/>
      <c r="E12" s="214" t="s">
        <v>135</v>
      </c>
      <c r="F12" s="431"/>
      <c r="G12" s="214" t="s">
        <v>136</v>
      </c>
      <c r="H12" s="476"/>
    </row>
    <row r="13" spans="1:17" s="211" customFormat="1" ht="16.5" customHeight="1" x14ac:dyDescent="0.2">
      <c r="A13" s="198" t="s">
        <v>179</v>
      </c>
      <c r="B13" s="433"/>
      <c r="C13" s="446">
        <v>3</v>
      </c>
      <c r="D13" s="275" t="s">
        <v>116</v>
      </c>
      <c r="E13" s="467"/>
      <c r="F13" s="448" t="s">
        <v>117</v>
      </c>
      <c r="G13" s="449"/>
      <c r="H13" s="475">
        <f t="shared" si="1"/>
        <v>0</v>
      </c>
    </row>
    <row r="14" spans="1:17" s="211" customFormat="1" ht="16.5" customHeight="1" x14ac:dyDescent="0.2">
      <c r="A14" s="60" t="s">
        <v>96</v>
      </c>
      <c r="B14" s="433"/>
      <c r="C14" s="236">
        <v>2</v>
      </c>
      <c r="D14" s="275" t="s">
        <v>116</v>
      </c>
      <c r="E14" s="467"/>
      <c r="F14" s="448" t="s">
        <v>117</v>
      </c>
      <c r="G14" s="449"/>
      <c r="H14" s="475">
        <f t="shared" si="1"/>
        <v>0</v>
      </c>
    </row>
    <row r="15" spans="1:17" s="211" customFormat="1" ht="16.5" customHeight="1" thickBot="1" x14ac:dyDescent="0.25">
      <c r="A15" s="196" t="s">
        <v>180</v>
      </c>
      <c r="B15" s="433"/>
      <c r="C15" s="450">
        <v>1</v>
      </c>
      <c r="D15" s="275" t="s">
        <v>116</v>
      </c>
      <c r="E15" s="467"/>
      <c r="F15" s="448" t="s">
        <v>117</v>
      </c>
      <c r="G15" s="449"/>
      <c r="H15" s="475">
        <f t="shared" si="1"/>
        <v>0</v>
      </c>
      <c r="Q15" s="211" t="s">
        <v>28</v>
      </c>
    </row>
    <row r="16" spans="1:17" s="108" customFormat="1" ht="19.5" customHeight="1" thickBot="1" x14ac:dyDescent="0.25">
      <c r="A16" s="97" t="s">
        <v>23</v>
      </c>
      <c r="B16" s="127"/>
      <c r="C16" s="128"/>
      <c r="D16" s="128"/>
      <c r="E16" s="129"/>
      <c r="F16" s="129"/>
      <c r="G16" s="130"/>
      <c r="H16" s="477">
        <f>IF(SUM(H5:H15)&gt;40, 40, SUM(H5:H15))</f>
        <v>0</v>
      </c>
    </row>
    <row r="17" spans="1:8" ht="26.25" customHeight="1" thickBot="1" x14ac:dyDescent="0.25">
      <c r="A17" s="16"/>
      <c r="B17" s="24"/>
      <c r="C17" s="42"/>
      <c r="D17" s="42"/>
      <c r="E17" s="43"/>
      <c r="F17" s="43"/>
      <c r="G17" s="44"/>
      <c r="H17" s="32"/>
    </row>
    <row r="18" spans="1:8" ht="19.5" customHeight="1" x14ac:dyDescent="0.2">
      <c r="A18" s="102" t="s">
        <v>137</v>
      </c>
      <c r="B18" s="105">
        <v>40</v>
      </c>
      <c r="C18" s="40"/>
      <c r="D18" s="40"/>
      <c r="E18" s="40"/>
      <c r="F18" s="40"/>
      <c r="G18" s="41"/>
      <c r="H18" s="33"/>
    </row>
    <row r="19" spans="1:8" s="211" customFormat="1" ht="16.5" customHeight="1" x14ac:dyDescent="0.2">
      <c r="A19" s="202" t="s">
        <v>5</v>
      </c>
      <c r="B19" s="430"/>
      <c r="C19" s="359"/>
      <c r="D19" s="359"/>
      <c r="E19" s="214" t="s">
        <v>138</v>
      </c>
      <c r="F19" s="431"/>
      <c r="G19" s="431"/>
      <c r="H19" s="432"/>
    </row>
    <row r="20" spans="1:8" s="211" customFormat="1" ht="16.5" customHeight="1" x14ac:dyDescent="0.25">
      <c r="A20" s="203" t="s">
        <v>188</v>
      </c>
      <c r="B20" s="433"/>
      <c r="C20" s="434">
        <v>3</v>
      </c>
      <c r="D20" s="224" t="s">
        <v>110</v>
      </c>
      <c r="E20" s="318"/>
      <c r="F20" s="513" t="s">
        <v>0</v>
      </c>
      <c r="G20" s="514"/>
      <c r="H20" s="478">
        <f>C20*E20</f>
        <v>0</v>
      </c>
    </row>
    <row r="21" spans="1:8" s="211" customFormat="1" ht="16.5" customHeight="1" thickBot="1" x14ac:dyDescent="0.3">
      <c r="A21" s="201" t="s">
        <v>181</v>
      </c>
      <c r="B21" s="433"/>
      <c r="C21" s="435">
        <v>2</v>
      </c>
      <c r="D21" s="224" t="s">
        <v>110</v>
      </c>
      <c r="E21" s="318"/>
      <c r="F21" s="513" t="s">
        <v>0</v>
      </c>
      <c r="G21" s="514"/>
      <c r="H21" s="478">
        <f>C21*E21</f>
        <v>0</v>
      </c>
    </row>
    <row r="22" spans="1:8" s="436" customFormat="1" ht="16.5" customHeight="1" thickBot="1" x14ac:dyDescent="0.3">
      <c r="A22" s="200" t="s">
        <v>131</v>
      </c>
      <c r="B22" s="373"/>
      <c r="C22" s="241"/>
      <c r="D22" s="242"/>
      <c r="E22" s="242"/>
      <c r="F22" s="242"/>
      <c r="G22" s="242"/>
      <c r="H22" s="479">
        <f>SUM(H20+H21)</f>
        <v>0</v>
      </c>
    </row>
    <row r="23" spans="1:8" s="211" customFormat="1" ht="16.5" customHeight="1" x14ac:dyDescent="0.2">
      <c r="A23" s="202" t="s">
        <v>30</v>
      </c>
      <c r="B23" s="437">
        <v>15</v>
      </c>
      <c r="C23" s="438"/>
      <c r="D23" s="431"/>
      <c r="E23" s="214" t="s">
        <v>138</v>
      </c>
      <c r="F23" s="431"/>
      <c r="G23" s="431"/>
      <c r="H23" s="480"/>
    </row>
    <row r="24" spans="1:8" s="211" customFormat="1" ht="16.5" customHeight="1" x14ac:dyDescent="0.25">
      <c r="A24" s="204" t="s">
        <v>182</v>
      </c>
      <c r="B24" s="439">
        <v>15</v>
      </c>
      <c r="C24" s="434">
        <v>1.5</v>
      </c>
      <c r="D24" s="224" t="s">
        <v>110</v>
      </c>
      <c r="E24" s="318"/>
      <c r="F24" s="513" t="s">
        <v>0</v>
      </c>
      <c r="G24" s="514"/>
      <c r="H24" s="478">
        <f>IF((C24*E24)&gt;15, 15, C24*E24)</f>
        <v>0</v>
      </c>
    </row>
    <row r="25" spans="1:8" s="436" customFormat="1" ht="16.5" customHeight="1" thickBot="1" x14ac:dyDescent="0.3">
      <c r="A25" s="201" t="s">
        <v>183</v>
      </c>
      <c r="B25" s="440">
        <v>10</v>
      </c>
      <c r="C25" s="435">
        <v>0.75</v>
      </c>
      <c r="D25" s="441" t="s">
        <v>110</v>
      </c>
      <c r="E25" s="318"/>
      <c r="F25" s="496" t="s">
        <v>0</v>
      </c>
      <c r="G25" s="497"/>
      <c r="H25" s="481">
        <f>IF((C25*E25)&gt;10, 10, C25*E25)</f>
        <v>0</v>
      </c>
    </row>
    <row r="26" spans="1:8" s="436" customFormat="1" ht="16.5" customHeight="1" thickBot="1" x14ac:dyDescent="0.3">
      <c r="A26" s="200" t="s">
        <v>130</v>
      </c>
      <c r="B26" s="373"/>
      <c r="C26" s="241"/>
      <c r="D26" s="242"/>
      <c r="E26" s="242"/>
      <c r="F26" s="242"/>
      <c r="G26" s="242"/>
      <c r="H26" s="479">
        <f>IF(SUM(H24+H25)&gt;15, 15, SUM(H24+H25))</f>
        <v>0</v>
      </c>
    </row>
    <row r="27" spans="1:8" s="211" customFormat="1" ht="16.5" customHeight="1" x14ac:dyDescent="0.2">
      <c r="A27" s="205" t="s">
        <v>184</v>
      </c>
      <c r="B27" s="243">
        <v>10</v>
      </c>
      <c r="C27" s="233"/>
      <c r="D27" s="234"/>
      <c r="E27" s="214" t="s">
        <v>138</v>
      </c>
      <c r="F27" s="234"/>
      <c r="G27" s="234"/>
      <c r="H27" s="482"/>
    </row>
    <row r="28" spans="1:8" s="211" customFormat="1" ht="16.5" customHeight="1" x14ac:dyDescent="0.2">
      <c r="A28" s="204" t="s">
        <v>185</v>
      </c>
      <c r="B28" s="235"/>
      <c r="C28" s="434">
        <v>2</v>
      </c>
      <c r="D28" s="224" t="s">
        <v>111</v>
      </c>
      <c r="E28" s="318"/>
      <c r="F28" s="513" t="s">
        <v>0</v>
      </c>
      <c r="G28" s="514"/>
      <c r="H28" s="483">
        <f>C28*E28</f>
        <v>0</v>
      </c>
    </row>
    <row r="29" spans="1:8" s="211" customFormat="1" ht="16.5" customHeight="1" x14ac:dyDescent="0.2">
      <c r="A29" s="206" t="s">
        <v>186</v>
      </c>
      <c r="B29" s="235"/>
      <c r="C29" s="442">
        <v>1.5</v>
      </c>
      <c r="D29" s="224" t="s">
        <v>111</v>
      </c>
      <c r="E29" s="318"/>
      <c r="F29" s="513" t="s">
        <v>0</v>
      </c>
      <c r="G29" s="514"/>
      <c r="H29" s="483">
        <f>C29*E29</f>
        <v>0</v>
      </c>
    </row>
    <row r="30" spans="1:8" s="211" customFormat="1" ht="16.5" customHeight="1" thickBot="1" x14ac:dyDescent="0.25">
      <c r="A30" s="201" t="s">
        <v>187</v>
      </c>
      <c r="B30" s="237"/>
      <c r="C30" s="435">
        <v>1</v>
      </c>
      <c r="D30" s="259" t="s">
        <v>112</v>
      </c>
      <c r="E30" s="443"/>
      <c r="F30" s="513" t="s">
        <v>0</v>
      </c>
      <c r="G30" s="514"/>
      <c r="H30" s="483">
        <f>C30*E30</f>
        <v>0</v>
      </c>
    </row>
    <row r="31" spans="1:8" ht="16.5" customHeight="1" thickBot="1" x14ac:dyDescent="0.25">
      <c r="A31" s="207" t="s">
        <v>24</v>
      </c>
      <c r="B31" s="93"/>
      <c r="C31" s="94"/>
      <c r="D31" s="94"/>
      <c r="E31" s="95"/>
      <c r="F31" s="95"/>
      <c r="G31" s="96"/>
      <c r="H31" s="484">
        <f>IF(SUM(H28:H30)&gt;10, 10, SUM(H28:H30))</f>
        <v>0</v>
      </c>
    </row>
    <row r="32" spans="1:8" s="108" customFormat="1" ht="19.5" customHeight="1" thickBot="1" x14ac:dyDescent="0.25">
      <c r="A32" s="103" t="s">
        <v>120</v>
      </c>
      <c r="B32" s="123"/>
      <c r="C32" s="124"/>
      <c r="D32" s="124"/>
      <c r="E32" s="125"/>
      <c r="F32" s="125"/>
      <c r="G32" s="126"/>
      <c r="H32" s="485">
        <f>IF((H22+H26+H31)&gt;40, 40, H22+H26+H31)</f>
        <v>0</v>
      </c>
    </row>
    <row r="33" spans="1:10" ht="27" customHeight="1" thickBot="1" x14ac:dyDescent="0.25">
      <c r="A33" s="25"/>
      <c r="B33" s="26"/>
      <c r="C33" s="17"/>
      <c r="D33" s="17"/>
      <c r="E33" s="18"/>
      <c r="F33" s="18"/>
      <c r="G33" s="21"/>
      <c r="H33" s="20"/>
    </row>
    <row r="34" spans="1:10" s="108" customFormat="1" ht="19.5" customHeight="1" x14ac:dyDescent="0.2">
      <c r="A34" s="106" t="s">
        <v>14</v>
      </c>
      <c r="B34" s="107">
        <v>25</v>
      </c>
      <c r="C34" s="500"/>
      <c r="D34" s="500"/>
      <c r="E34" s="501"/>
      <c r="F34" s="501"/>
      <c r="G34" s="501"/>
      <c r="H34" s="502"/>
    </row>
    <row r="35" spans="1:10" s="291" customFormat="1" ht="16.5" customHeight="1" x14ac:dyDescent="0.2">
      <c r="A35" s="288" t="s">
        <v>189</v>
      </c>
      <c r="B35" s="208">
        <v>15</v>
      </c>
      <c r="C35" s="209"/>
      <c r="D35" s="210"/>
      <c r="E35" s="289"/>
      <c r="F35" s="289"/>
      <c r="G35" s="289"/>
      <c r="H35" s="290"/>
    </row>
    <row r="36" spans="1:10" s="291" customFormat="1" ht="16.5" customHeight="1" x14ac:dyDescent="0.2">
      <c r="A36" s="292" t="s">
        <v>190</v>
      </c>
      <c r="B36" s="212"/>
      <c r="C36" s="213"/>
      <c r="D36" s="213"/>
      <c r="E36" s="214" t="s">
        <v>138</v>
      </c>
      <c r="F36" s="293"/>
      <c r="G36" s="293"/>
      <c r="H36" s="294"/>
    </row>
    <row r="37" spans="1:10" s="291" customFormat="1" ht="16.5" customHeight="1" x14ac:dyDescent="0.2">
      <c r="A37" s="295" t="s">
        <v>191</v>
      </c>
      <c r="B37" s="215"/>
      <c r="C37" s="216">
        <v>3</v>
      </c>
      <c r="D37" s="217" t="s">
        <v>113</v>
      </c>
      <c r="E37" s="316"/>
      <c r="F37" s="496" t="s">
        <v>192</v>
      </c>
      <c r="G37" s="497"/>
      <c r="H37" s="296">
        <f>C37*E37</f>
        <v>0</v>
      </c>
    </row>
    <row r="38" spans="1:10" s="291" customFormat="1" ht="16.5" customHeight="1" x14ac:dyDescent="0.2">
      <c r="A38" s="297" t="s">
        <v>193</v>
      </c>
      <c r="B38" s="212"/>
      <c r="C38" s="218"/>
      <c r="D38" s="298"/>
      <c r="E38" s="214" t="s">
        <v>138</v>
      </c>
      <c r="F38" s="298"/>
      <c r="G38" s="298"/>
      <c r="H38" s="191"/>
    </row>
    <row r="39" spans="1:10" s="291" customFormat="1" ht="16.5" customHeight="1" thickBot="1" x14ac:dyDescent="0.25">
      <c r="A39" s="299" t="s">
        <v>194</v>
      </c>
      <c r="B39" s="219"/>
      <c r="C39" s="220">
        <v>2</v>
      </c>
      <c r="D39" s="221" t="s">
        <v>113</v>
      </c>
      <c r="E39" s="317"/>
      <c r="F39" s="496" t="s">
        <v>192</v>
      </c>
      <c r="G39" s="497"/>
      <c r="H39" s="193">
        <f t="shared" ref="H39:H40" si="2">C39*E39</f>
        <v>0</v>
      </c>
    </row>
    <row r="40" spans="1:10" s="291" customFormat="1" ht="16.5" customHeight="1" thickBot="1" x14ac:dyDescent="0.25">
      <c r="A40" s="201" t="s">
        <v>195</v>
      </c>
      <c r="B40" s="222"/>
      <c r="C40" s="223">
        <v>1</v>
      </c>
      <c r="D40" s="221" t="s">
        <v>113</v>
      </c>
      <c r="E40" s="317"/>
      <c r="F40" s="496" t="s">
        <v>192</v>
      </c>
      <c r="G40" s="497"/>
      <c r="H40" s="300">
        <f t="shared" si="2"/>
        <v>0</v>
      </c>
      <c r="J40" s="301"/>
    </row>
    <row r="41" spans="1:10" s="291" customFormat="1" ht="16.5" customHeight="1" x14ac:dyDescent="0.2">
      <c r="A41" s="297" t="s">
        <v>196</v>
      </c>
      <c r="B41" s="212"/>
      <c r="C41" s="218"/>
      <c r="D41" s="298"/>
      <c r="E41" s="214" t="s">
        <v>138</v>
      </c>
      <c r="F41" s="298"/>
      <c r="G41" s="298"/>
      <c r="H41" s="302"/>
    </row>
    <row r="42" spans="1:10" s="291" customFormat="1" ht="16.5" customHeight="1" x14ac:dyDescent="0.2">
      <c r="A42" s="204" t="s">
        <v>197</v>
      </c>
      <c r="B42" s="219"/>
      <c r="C42" s="220">
        <v>1</v>
      </c>
      <c r="D42" s="221" t="s">
        <v>113</v>
      </c>
      <c r="E42" s="317"/>
      <c r="F42" s="496" t="s">
        <v>192</v>
      </c>
      <c r="G42" s="497"/>
      <c r="H42" s="193">
        <f t="shared" ref="H42:H43" si="3">C42*E42</f>
        <v>0</v>
      </c>
    </row>
    <row r="43" spans="1:10" s="291" customFormat="1" ht="16.5" customHeight="1" x14ac:dyDescent="0.2">
      <c r="A43" s="201" t="s">
        <v>198</v>
      </c>
      <c r="B43" s="222"/>
      <c r="C43" s="223">
        <v>0.5</v>
      </c>
      <c r="D43" s="221" t="s">
        <v>113</v>
      </c>
      <c r="E43" s="317"/>
      <c r="F43" s="496" t="s">
        <v>192</v>
      </c>
      <c r="G43" s="497"/>
      <c r="H43" s="300">
        <f t="shared" si="3"/>
        <v>0</v>
      </c>
    </row>
    <row r="44" spans="1:10" s="291" customFormat="1" ht="16.5" customHeight="1" x14ac:dyDescent="0.2">
      <c r="A44" s="303" t="s">
        <v>199</v>
      </c>
      <c r="B44" s="212"/>
      <c r="C44" s="218"/>
      <c r="D44" s="298"/>
      <c r="E44" s="214" t="s">
        <v>138</v>
      </c>
      <c r="F44" s="298"/>
      <c r="G44" s="298"/>
      <c r="H44" s="302"/>
    </row>
    <row r="45" spans="1:10" s="291" customFormat="1" ht="16.5" customHeight="1" x14ac:dyDescent="0.2">
      <c r="A45" s="304" t="s">
        <v>200</v>
      </c>
      <c r="B45" s="215"/>
      <c r="C45" s="216">
        <v>2</v>
      </c>
      <c r="D45" s="217" t="s">
        <v>113</v>
      </c>
      <c r="E45" s="316"/>
      <c r="F45" s="496" t="s">
        <v>192</v>
      </c>
      <c r="G45" s="497"/>
      <c r="H45" s="300">
        <f>C45*E45</f>
        <v>0</v>
      </c>
    </row>
    <row r="46" spans="1:10" s="291" customFormat="1" ht="16.5" customHeight="1" x14ac:dyDescent="0.2">
      <c r="A46" s="297" t="s">
        <v>201</v>
      </c>
      <c r="B46" s="212"/>
      <c r="C46" s="305"/>
      <c r="D46" s="298"/>
      <c r="E46" s="214" t="s">
        <v>138</v>
      </c>
      <c r="F46" s="298"/>
      <c r="G46" s="298"/>
      <c r="H46" s="302"/>
    </row>
    <row r="47" spans="1:10" s="291" customFormat="1" ht="16.5" customHeight="1" x14ac:dyDescent="0.2">
      <c r="A47" s="299" t="s">
        <v>202</v>
      </c>
      <c r="B47" s="219"/>
      <c r="C47" s="220">
        <v>1.5</v>
      </c>
      <c r="D47" s="224" t="s">
        <v>113</v>
      </c>
      <c r="E47" s="318"/>
      <c r="F47" s="496" t="s">
        <v>192</v>
      </c>
      <c r="G47" s="497"/>
      <c r="H47" s="193">
        <f t="shared" ref="H47:H48" si="4">C47*E47</f>
        <v>0</v>
      </c>
    </row>
    <row r="48" spans="1:10" s="291" customFormat="1" ht="16.5" customHeight="1" x14ac:dyDescent="0.2">
      <c r="A48" s="201" t="s">
        <v>203</v>
      </c>
      <c r="B48" s="222"/>
      <c r="C48" s="223">
        <v>1</v>
      </c>
      <c r="D48" s="217" t="s">
        <v>113</v>
      </c>
      <c r="E48" s="318"/>
      <c r="F48" s="496" t="s">
        <v>192</v>
      </c>
      <c r="G48" s="497"/>
      <c r="H48" s="300">
        <f t="shared" si="4"/>
        <v>0</v>
      </c>
    </row>
    <row r="49" spans="1:8" s="291" customFormat="1" ht="16.5" customHeight="1" x14ac:dyDescent="0.2">
      <c r="A49" s="297" t="s">
        <v>204</v>
      </c>
      <c r="B49" s="212"/>
      <c r="C49" s="218"/>
      <c r="D49" s="298"/>
      <c r="E49" s="214" t="s">
        <v>138</v>
      </c>
      <c r="F49" s="298"/>
      <c r="G49" s="298"/>
      <c r="H49" s="302"/>
    </row>
    <row r="50" spans="1:8" s="291" customFormat="1" ht="16.5" customHeight="1" x14ac:dyDescent="0.2">
      <c r="A50" s="204" t="s">
        <v>205</v>
      </c>
      <c r="B50" s="219"/>
      <c r="C50" s="220">
        <v>1</v>
      </c>
      <c r="D50" s="221" t="s">
        <v>113</v>
      </c>
      <c r="E50" s="317"/>
      <c r="F50" s="496" t="s">
        <v>192</v>
      </c>
      <c r="G50" s="497"/>
      <c r="H50" s="193">
        <f t="shared" ref="H50:H51" si="5">C50*E50</f>
        <v>0</v>
      </c>
    </row>
    <row r="51" spans="1:8" s="291" customFormat="1" ht="16.5" customHeight="1" thickBot="1" x14ac:dyDescent="0.25">
      <c r="A51" s="201" t="s">
        <v>206</v>
      </c>
      <c r="B51" s="222"/>
      <c r="C51" s="223">
        <v>0.5</v>
      </c>
      <c r="D51" s="221" t="s">
        <v>113</v>
      </c>
      <c r="E51" s="317"/>
      <c r="F51" s="496" t="s">
        <v>192</v>
      </c>
      <c r="G51" s="497"/>
      <c r="H51" s="300">
        <f t="shared" si="5"/>
        <v>0</v>
      </c>
    </row>
    <row r="52" spans="1:8" s="291" customFormat="1" ht="16.5" customHeight="1" thickBot="1" x14ac:dyDescent="0.25">
      <c r="A52" s="207" t="s">
        <v>25</v>
      </c>
      <c r="B52" s="226"/>
      <c r="C52" s="227"/>
      <c r="D52" s="228"/>
      <c r="E52" s="319"/>
      <c r="F52" s="286"/>
      <c r="G52" s="286"/>
      <c r="H52" s="231">
        <f>IF(SUM(H37:H51)&gt;15, 15, SUM(H37:H51))</f>
        <v>0</v>
      </c>
    </row>
    <row r="53" spans="1:8" s="291" customFormat="1" ht="16.5" customHeight="1" thickBot="1" x14ac:dyDescent="0.25">
      <c r="A53" s="307" t="s">
        <v>139</v>
      </c>
      <c r="B53" s="212"/>
      <c r="C53" s="218"/>
      <c r="D53" s="298"/>
      <c r="E53" s="214" t="s">
        <v>138</v>
      </c>
      <c r="F53" s="298"/>
      <c r="G53" s="298"/>
      <c r="H53" s="302"/>
    </row>
    <row r="54" spans="1:8" s="291" customFormat="1" ht="16.5" customHeight="1" thickBot="1" x14ac:dyDescent="0.25">
      <c r="A54" s="308" t="s">
        <v>207</v>
      </c>
      <c r="B54" s="229">
        <v>6</v>
      </c>
      <c r="C54" s="230">
        <v>2</v>
      </c>
      <c r="D54" s="221" t="s">
        <v>113</v>
      </c>
      <c r="E54" s="317"/>
      <c r="F54" s="498" t="s">
        <v>192</v>
      </c>
      <c r="G54" s="499"/>
      <c r="H54" s="231">
        <f>IF(C54*E54&gt;6, 6, C54*E54)</f>
        <v>0</v>
      </c>
    </row>
    <row r="55" spans="1:8" s="291" customFormat="1" ht="16.5" customHeight="1" x14ac:dyDescent="0.2">
      <c r="A55" s="309" t="s">
        <v>140</v>
      </c>
      <c r="B55" s="232">
        <v>9</v>
      </c>
      <c r="C55" s="233"/>
      <c r="D55" s="310"/>
      <c r="E55" s="214" t="s">
        <v>138</v>
      </c>
      <c r="F55" s="310"/>
      <c r="G55" s="310"/>
      <c r="H55" s="311"/>
    </row>
    <row r="56" spans="1:8" s="291" customFormat="1" ht="16.5" customHeight="1" x14ac:dyDescent="0.2">
      <c r="A56" s="312" t="s">
        <v>208</v>
      </c>
      <c r="B56" s="235"/>
      <c r="C56" s="236">
        <v>5</v>
      </c>
      <c r="D56" s="221" t="s">
        <v>113</v>
      </c>
      <c r="E56" s="317"/>
      <c r="F56" s="503" t="s">
        <v>192</v>
      </c>
      <c r="G56" s="504"/>
      <c r="H56" s="193">
        <f t="shared" ref="H56:H57" si="6">C56*E56</f>
        <v>0</v>
      </c>
    </row>
    <row r="57" spans="1:8" s="291" customFormat="1" ht="16.5" customHeight="1" thickBot="1" x14ac:dyDescent="0.25">
      <c r="A57" s="51" t="s">
        <v>15</v>
      </c>
      <c r="B57" s="237"/>
      <c r="C57" s="238">
        <v>2</v>
      </c>
      <c r="D57" s="221" t="s">
        <v>113</v>
      </c>
      <c r="E57" s="317"/>
      <c r="F57" s="505" t="s">
        <v>192</v>
      </c>
      <c r="G57" s="506"/>
      <c r="H57" s="296">
        <f t="shared" si="6"/>
        <v>0</v>
      </c>
    </row>
    <row r="58" spans="1:8" s="291" customFormat="1" ht="16.5" customHeight="1" thickBot="1" x14ac:dyDescent="0.25">
      <c r="A58" s="239" t="s">
        <v>26</v>
      </c>
      <c r="B58" s="240"/>
      <c r="C58" s="241"/>
      <c r="D58" s="242"/>
      <c r="E58" s="320"/>
      <c r="F58" s="242"/>
      <c r="G58" s="242"/>
      <c r="H58" s="231">
        <f>IF(SUM(H56+H57)&gt;9, 9, SUM(H56+H57))</f>
        <v>0</v>
      </c>
    </row>
    <row r="59" spans="1:8" s="291" customFormat="1" ht="16.5" customHeight="1" x14ac:dyDescent="0.2">
      <c r="A59" s="309" t="s">
        <v>141</v>
      </c>
      <c r="B59" s="243">
        <v>5</v>
      </c>
      <c r="C59" s="233"/>
      <c r="D59" s="310"/>
      <c r="E59" s="214" t="s">
        <v>135</v>
      </c>
      <c r="F59" s="310"/>
      <c r="G59" s="214" t="s">
        <v>136</v>
      </c>
      <c r="H59" s="311"/>
    </row>
    <row r="60" spans="1:8" s="314" customFormat="1" ht="16.5" customHeight="1" thickBot="1" x14ac:dyDescent="0.25">
      <c r="A60" s="313" t="s">
        <v>209</v>
      </c>
      <c r="B60" s="244"/>
      <c r="C60" s="245">
        <v>2</v>
      </c>
      <c r="D60" s="246" t="s">
        <v>118</v>
      </c>
      <c r="E60" s="469"/>
      <c r="F60" s="246" t="s">
        <v>117</v>
      </c>
      <c r="G60" s="225"/>
      <c r="H60" s="190">
        <f>IF((C60*G60)&gt;5, 5, C60*G60)</f>
        <v>0</v>
      </c>
    </row>
    <row r="61" spans="1:8" s="291" customFormat="1" ht="16.5" customHeight="1" x14ac:dyDescent="0.2">
      <c r="A61" s="309" t="s">
        <v>142</v>
      </c>
      <c r="B61" s="247">
        <v>10</v>
      </c>
      <c r="C61" s="233"/>
      <c r="D61" s="310"/>
      <c r="E61" s="214" t="s">
        <v>138</v>
      </c>
      <c r="F61" s="310"/>
      <c r="G61" s="310"/>
      <c r="H61" s="311"/>
    </row>
    <row r="62" spans="1:8" s="314" customFormat="1" ht="16.5" customHeight="1" thickBot="1" x14ac:dyDescent="0.25">
      <c r="A62" s="315" t="s">
        <v>210</v>
      </c>
      <c r="B62" s="229"/>
      <c r="C62" s="230">
        <v>1</v>
      </c>
      <c r="D62" s="246" t="s">
        <v>113</v>
      </c>
      <c r="E62" s="318"/>
      <c r="F62" s="498" t="s">
        <v>192</v>
      </c>
      <c r="G62" s="507"/>
      <c r="H62" s="296">
        <f>IF(C62*E62&gt;10, 10, C62*E62)</f>
        <v>0</v>
      </c>
    </row>
    <row r="63" spans="1:8" s="291" customFormat="1" ht="16.5" customHeight="1" thickBot="1" x14ac:dyDescent="0.25">
      <c r="A63" s="248" t="s">
        <v>27</v>
      </c>
      <c r="B63" s="249"/>
      <c r="C63" s="250"/>
      <c r="D63" s="251"/>
      <c r="E63" s="321"/>
      <c r="F63" s="251"/>
      <c r="G63" s="251"/>
      <c r="H63" s="231">
        <f>SUM(H60:H62)</f>
        <v>0</v>
      </c>
    </row>
    <row r="64" spans="1:8" s="291" customFormat="1" ht="16.5" customHeight="1" x14ac:dyDescent="0.2">
      <c r="A64" s="252" t="s">
        <v>211</v>
      </c>
      <c r="B64" s="253">
        <v>12</v>
      </c>
      <c r="C64" s="254"/>
      <c r="D64" s="255"/>
      <c r="E64" s="214" t="s">
        <v>138</v>
      </c>
      <c r="F64" s="255"/>
      <c r="G64" s="255"/>
      <c r="H64" s="256"/>
    </row>
    <row r="65" spans="1:13" s="291" customFormat="1" ht="16.5" customHeight="1" x14ac:dyDescent="0.2">
      <c r="A65" s="312" t="s">
        <v>212</v>
      </c>
      <c r="B65" s="257"/>
      <c r="C65" s="220">
        <v>3</v>
      </c>
      <c r="D65" s="224" t="s">
        <v>114</v>
      </c>
      <c r="E65" s="318"/>
      <c r="F65" s="496" t="s">
        <v>192</v>
      </c>
      <c r="G65" s="497"/>
      <c r="H65" s="193">
        <f t="shared" ref="H65:H68" si="7">C65*E65</f>
        <v>0</v>
      </c>
    </row>
    <row r="66" spans="1:13" s="291" customFormat="1" ht="16.5" customHeight="1" x14ac:dyDescent="0.2">
      <c r="A66" s="50" t="s">
        <v>16</v>
      </c>
      <c r="B66" s="257"/>
      <c r="C66" s="258">
        <v>2</v>
      </c>
      <c r="D66" s="221" t="s">
        <v>114</v>
      </c>
      <c r="E66" s="318"/>
      <c r="F66" s="496" t="s">
        <v>192</v>
      </c>
      <c r="G66" s="497"/>
      <c r="H66" s="193">
        <f t="shared" si="7"/>
        <v>0</v>
      </c>
    </row>
    <row r="67" spans="1:13" s="291" customFormat="1" ht="16.5" customHeight="1" x14ac:dyDescent="0.2">
      <c r="A67" s="50" t="s">
        <v>17</v>
      </c>
      <c r="B67" s="257"/>
      <c r="C67" s="258">
        <v>1.5</v>
      </c>
      <c r="D67" s="221" t="s">
        <v>114</v>
      </c>
      <c r="E67" s="318"/>
      <c r="F67" s="496" t="s">
        <v>0</v>
      </c>
      <c r="G67" s="497"/>
      <c r="H67" s="193">
        <f t="shared" si="7"/>
        <v>0</v>
      </c>
    </row>
    <row r="68" spans="1:13" s="291" customFormat="1" ht="16.5" customHeight="1" thickBot="1" x14ac:dyDescent="0.25">
      <c r="A68" s="51" t="s">
        <v>18</v>
      </c>
      <c r="B68" s="222"/>
      <c r="C68" s="223">
        <v>1</v>
      </c>
      <c r="D68" s="259" t="s">
        <v>114</v>
      </c>
      <c r="E68" s="318"/>
      <c r="F68" s="496" t="s">
        <v>0</v>
      </c>
      <c r="G68" s="497"/>
      <c r="H68" s="300">
        <f t="shared" si="7"/>
        <v>0</v>
      </c>
    </row>
    <row r="69" spans="1:13" s="291" customFormat="1" ht="16.5" customHeight="1" thickBot="1" x14ac:dyDescent="0.25">
      <c r="A69" s="248" t="s">
        <v>32</v>
      </c>
      <c r="B69" s="226"/>
      <c r="C69" s="260"/>
      <c r="D69" s="260"/>
      <c r="E69" s="322"/>
      <c r="F69" s="261"/>
      <c r="G69" s="262"/>
      <c r="H69" s="231">
        <f>IF(SUM(H65:H68)&gt;12, 12, SUM(H65:H68))</f>
        <v>0</v>
      </c>
    </row>
    <row r="70" spans="1:13" s="291" customFormat="1" ht="16.5" customHeight="1" thickBot="1" x14ac:dyDescent="0.25">
      <c r="A70" s="202" t="s">
        <v>19</v>
      </c>
      <c r="B70" s="263">
        <v>6</v>
      </c>
      <c r="C70" s="264"/>
      <c r="D70" s="265"/>
      <c r="E70" s="323"/>
      <c r="F70" s="265"/>
      <c r="G70" s="265"/>
      <c r="H70" s="267"/>
    </row>
    <row r="71" spans="1:13" s="291" customFormat="1" ht="16.5" customHeight="1" thickBot="1" x14ac:dyDescent="0.25">
      <c r="A71" s="268" t="s">
        <v>213</v>
      </c>
      <c r="B71" s="269">
        <v>2</v>
      </c>
      <c r="C71" s="270"/>
      <c r="D71" s="271"/>
      <c r="E71" s="214" t="s">
        <v>138</v>
      </c>
      <c r="F71" s="293"/>
      <c r="G71" s="293"/>
      <c r="H71" s="231">
        <f>IF(SUM(H72:H73)&gt;2, 2, SUM(H72:H73))</f>
        <v>0</v>
      </c>
    </row>
    <row r="72" spans="1:13" s="291" customFormat="1" ht="16.5" customHeight="1" x14ac:dyDescent="0.2">
      <c r="A72" s="272" t="s">
        <v>214</v>
      </c>
      <c r="B72" s="273">
        <v>2</v>
      </c>
      <c r="C72" s="274">
        <v>2</v>
      </c>
      <c r="D72" s="275" t="s">
        <v>20</v>
      </c>
      <c r="E72" s="324"/>
      <c r="F72" s="515" t="s">
        <v>192</v>
      </c>
      <c r="G72" s="516"/>
      <c r="H72" s="306">
        <f>IF(C72*E72&gt;2, 2, C72*E72)</f>
        <v>0</v>
      </c>
    </row>
    <row r="73" spans="1:13" s="291" customFormat="1" ht="16.5" customHeight="1" thickBot="1" x14ac:dyDescent="0.25">
      <c r="A73" s="54" t="s">
        <v>21</v>
      </c>
      <c r="B73" s="276">
        <v>1</v>
      </c>
      <c r="C73" s="277">
        <v>1</v>
      </c>
      <c r="D73" s="278" t="s">
        <v>22</v>
      </c>
      <c r="E73" s="325"/>
      <c r="F73" s="517" t="s">
        <v>192</v>
      </c>
      <c r="G73" s="506"/>
      <c r="H73" s="296">
        <f>IF(C73*E73&gt;1, 1, C73*E73)</f>
        <v>0</v>
      </c>
    </row>
    <row r="74" spans="1:13" s="291" customFormat="1" ht="16.5" customHeight="1" thickBot="1" x14ac:dyDescent="0.25">
      <c r="A74" s="52" t="s">
        <v>215</v>
      </c>
      <c r="B74" s="279">
        <v>4</v>
      </c>
      <c r="C74" s="218"/>
      <c r="D74" s="280"/>
      <c r="E74" s="214" t="s">
        <v>138</v>
      </c>
      <c r="F74" s="280"/>
      <c r="G74" s="280"/>
      <c r="H74" s="231">
        <f>IF(SUM(H75:H77)&gt;4, 4, SUM(H75:H77))</f>
        <v>0</v>
      </c>
    </row>
    <row r="75" spans="1:13" s="291" customFormat="1" ht="16.5" customHeight="1" x14ac:dyDescent="0.2">
      <c r="A75" s="281" t="s">
        <v>216</v>
      </c>
      <c r="B75" s="282">
        <v>4</v>
      </c>
      <c r="C75" s="274">
        <v>4</v>
      </c>
      <c r="D75" s="275" t="s">
        <v>113</v>
      </c>
      <c r="E75" s="324"/>
      <c r="F75" s="515" t="s">
        <v>192</v>
      </c>
      <c r="G75" s="516"/>
      <c r="H75" s="306">
        <f>IF((C75*E75)&gt;4, 4, C75*E75)</f>
        <v>0</v>
      </c>
    </row>
    <row r="76" spans="1:13" s="291" customFormat="1" ht="16.5" customHeight="1" x14ac:dyDescent="0.2">
      <c r="A76" s="58" t="s">
        <v>33</v>
      </c>
      <c r="B76" s="273">
        <v>3</v>
      </c>
      <c r="C76" s="283">
        <v>3</v>
      </c>
      <c r="D76" s="275" t="s">
        <v>113</v>
      </c>
      <c r="E76" s="324"/>
      <c r="F76" s="518" t="s">
        <v>192</v>
      </c>
      <c r="G76" s="504"/>
      <c r="H76" s="193">
        <f>IF((C76*E76)&gt;3, 3, C76*E76)</f>
        <v>0</v>
      </c>
    </row>
    <row r="77" spans="1:13" s="291" customFormat="1" ht="16.5" customHeight="1" thickBot="1" x14ac:dyDescent="0.25">
      <c r="A77" s="284" t="s">
        <v>217</v>
      </c>
      <c r="B77" s="222"/>
      <c r="C77" s="277">
        <v>2</v>
      </c>
      <c r="D77" s="275" t="s">
        <v>113</v>
      </c>
      <c r="E77" s="324"/>
      <c r="F77" s="517" t="s">
        <v>192</v>
      </c>
      <c r="G77" s="506"/>
      <c r="H77" s="296">
        <f t="shared" ref="H77" si="8">C77*E77</f>
        <v>0</v>
      </c>
    </row>
    <row r="78" spans="1:13" s="291" customFormat="1" ht="16.5" customHeight="1" thickBot="1" x14ac:dyDescent="0.25">
      <c r="A78" s="207" t="s">
        <v>34</v>
      </c>
      <c r="B78" s="226"/>
      <c r="C78" s="285"/>
      <c r="D78" s="285"/>
      <c r="E78" s="286"/>
      <c r="F78" s="286"/>
      <c r="G78" s="286"/>
      <c r="H78" s="287">
        <f>IF(SUM(H71+H74)&gt;6, 6, SUM(H71+H74))</f>
        <v>0</v>
      </c>
    </row>
    <row r="79" spans="1:13" s="108" customFormat="1" ht="19.5" customHeight="1" thickBot="1" x14ac:dyDescent="0.25">
      <c r="A79" s="103" t="s">
        <v>121</v>
      </c>
      <c r="B79" s="119"/>
      <c r="C79" s="120"/>
      <c r="D79" s="120"/>
      <c r="E79" s="121"/>
      <c r="F79" s="121"/>
      <c r="G79" s="121"/>
      <c r="H79" s="122">
        <f>IF((H52+H54+H58+H63+H69+H78)&gt;25, 25, (H52+H54+H58+H63+H69+H78))</f>
        <v>0</v>
      </c>
    </row>
    <row r="80" spans="1:13" ht="24" customHeight="1" thickBot="1" x14ac:dyDescent="0.25">
      <c r="A80" s="27"/>
      <c r="B80" s="28"/>
      <c r="C80" s="42"/>
      <c r="D80" s="42"/>
      <c r="E80" s="43"/>
      <c r="F80" s="43"/>
      <c r="G80" s="43"/>
      <c r="H80" s="20"/>
      <c r="L80" s="23"/>
      <c r="M80" s="23" t="s">
        <v>70</v>
      </c>
    </row>
    <row r="81" spans="1:8" s="14" customFormat="1" ht="19.5" customHeight="1" x14ac:dyDescent="0.25">
      <c r="A81" s="109" t="s">
        <v>71</v>
      </c>
      <c r="B81" s="110">
        <v>35</v>
      </c>
      <c r="C81" s="111"/>
      <c r="D81" s="112"/>
      <c r="E81" s="113"/>
      <c r="F81" s="113"/>
      <c r="G81" s="113"/>
      <c r="H81" s="31"/>
    </row>
    <row r="82" spans="1:8" s="211" customFormat="1" ht="16.5" customHeight="1" x14ac:dyDescent="0.25">
      <c r="A82" s="202" t="s">
        <v>35</v>
      </c>
      <c r="B82" s="339"/>
      <c r="C82" s="266"/>
      <c r="D82" s="266"/>
      <c r="E82" s="214" t="s">
        <v>138</v>
      </c>
      <c r="F82" s="266"/>
      <c r="G82" s="266"/>
      <c r="H82" s="340"/>
    </row>
    <row r="83" spans="1:8" s="211" customFormat="1" ht="16.5" customHeight="1" x14ac:dyDescent="0.25">
      <c r="A83" s="58" t="s">
        <v>10</v>
      </c>
      <c r="B83" s="257"/>
      <c r="C83" s="341">
        <v>2</v>
      </c>
      <c r="D83" s="275" t="s">
        <v>113</v>
      </c>
      <c r="E83" s="324"/>
      <c r="F83" s="519" t="s">
        <v>192</v>
      </c>
      <c r="G83" s="516"/>
      <c r="H83" s="342">
        <f>C83*E83</f>
        <v>0</v>
      </c>
    </row>
    <row r="84" spans="1:8" s="211" customFormat="1" ht="16.5" customHeight="1" x14ac:dyDescent="0.25">
      <c r="A84" s="58" t="s">
        <v>11</v>
      </c>
      <c r="B84" s="257"/>
      <c r="C84" s="341">
        <v>1</v>
      </c>
      <c r="D84" s="275" t="s">
        <v>113</v>
      </c>
      <c r="E84" s="324"/>
      <c r="F84" s="503" t="s">
        <v>192</v>
      </c>
      <c r="G84" s="504"/>
      <c r="H84" s="342">
        <f t="shared" ref="H84:H87" si="9">C84*E84</f>
        <v>0</v>
      </c>
    </row>
    <row r="85" spans="1:8" s="211" customFormat="1" ht="16.5" customHeight="1" x14ac:dyDescent="0.25">
      <c r="A85" s="58" t="s">
        <v>12</v>
      </c>
      <c r="B85" s="257"/>
      <c r="C85" s="341">
        <v>1</v>
      </c>
      <c r="D85" s="275" t="s">
        <v>113</v>
      </c>
      <c r="E85" s="324"/>
      <c r="F85" s="503" t="s">
        <v>192</v>
      </c>
      <c r="G85" s="504"/>
      <c r="H85" s="342">
        <f t="shared" si="9"/>
        <v>0</v>
      </c>
    </row>
    <row r="86" spans="1:8" s="211" customFormat="1" ht="16.5" customHeight="1" x14ac:dyDescent="0.25">
      <c r="A86" s="54" t="s">
        <v>36</v>
      </c>
      <c r="B86" s="257"/>
      <c r="C86" s="343">
        <v>5</v>
      </c>
      <c r="D86" s="275" t="s">
        <v>113</v>
      </c>
      <c r="E86" s="324"/>
      <c r="F86" s="505" t="s">
        <v>192</v>
      </c>
      <c r="G86" s="506"/>
      <c r="H86" s="342">
        <f t="shared" si="9"/>
        <v>0</v>
      </c>
    </row>
    <row r="87" spans="1:8" s="211" customFormat="1" ht="16.5" customHeight="1" thickBot="1" x14ac:dyDescent="0.3">
      <c r="A87" s="326" t="s">
        <v>13</v>
      </c>
      <c r="B87" s="222"/>
      <c r="C87" s="344">
        <v>3</v>
      </c>
      <c r="D87" s="275" t="s">
        <v>113</v>
      </c>
      <c r="E87" s="324"/>
      <c r="F87" s="522" t="s">
        <v>0</v>
      </c>
      <c r="G87" s="523"/>
      <c r="H87" s="342">
        <f t="shared" si="9"/>
        <v>0</v>
      </c>
    </row>
    <row r="88" spans="1:8" s="211" customFormat="1" ht="16.5" customHeight="1" thickBot="1" x14ac:dyDescent="0.25">
      <c r="A88" s="327" t="s">
        <v>55</v>
      </c>
      <c r="B88" s="345"/>
      <c r="C88" s="346"/>
      <c r="D88" s="346"/>
      <c r="E88" s="377"/>
      <c r="F88" s="347"/>
      <c r="G88" s="348"/>
      <c r="H88" s="349">
        <f>SUM(H83:H87)</f>
        <v>0</v>
      </c>
    </row>
    <row r="89" spans="1:8" s="211" customFormat="1" ht="16.5" customHeight="1" x14ac:dyDescent="0.2">
      <c r="A89" s="328" t="s">
        <v>37</v>
      </c>
      <c r="B89" s="350"/>
      <c r="C89" s="233"/>
      <c r="D89" s="233"/>
      <c r="E89" s="214" t="s">
        <v>135</v>
      </c>
      <c r="F89" s="234"/>
      <c r="G89" s="214" t="s">
        <v>136</v>
      </c>
      <c r="H89" s="351"/>
    </row>
    <row r="90" spans="1:8" s="211" customFormat="1" ht="16.5" customHeight="1" x14ac:dyDescent="0.2">
      <c r="A90" s="329" t="s">
        <v>38</v>
      </c>
      <c r="B90" s="219"/>
      <c r="C90" s="352">
        <v>2</v>
      </c>
      <c r="D90" s="353" t="s">
        <v>116</v>
      </c>
      <c r="E90" s="470"/>
      <c r="F90" s="354" t="s">
        <v>117</v>
      </c>
      <c r="G90" s="379"/>
      <c r="H90" s="355">
        <f>C90*G90</f>
        <v>0</v>
      </c>
    </row>
    <row r="91" spans="1:8" s="211" customFormat="1" ht="16.5" customHeight="1" x14ac:dyDescent="0.2">
      <c r="A91" s="194" t="s">
        <v>39</v>
      </c>
      <c r="B91" s="222"/>
      <c r="C91" s="356">
        <v>1.5</v>
      </c>
      <c r="D91" s="357" t="s">
        <v>116</v>
      </c>
      <c r="E91" s="470"/>
      <c r="F91" s="358" t="s">
        <v>117</v>
      </c>
      <c r="G91" s="379"/>
      <c r="H91" s="355">
        <f>C91*G91</f>
        <v>0</v>
      </c>
    </row>
    <row r="92" spans="1:8" s="211" customFormat="1" ht="16.5" customHeight="1" x14ac:dyDescent="0.25">
      <c r="A92" s="202" t="s">
        <v>40</v>
      </c>
      <c r="B92" s="339"/>
      <c r="C92" s="359"/>
      <c r="D92" s="266"/>
      <c r="E92" s="214" t="s">
        <v>138</v>
      </c>
      <c r="F92" s="266"/>
      <c r="G92" s="266"/>
      <c r="H92" s="340"/>
    </row>
    <row r="93" spans="1:8" s="211" customFormat="1" ht="16.5" customHeight="1" thickBot="1" x14ac:dyDescent="0.3">
      <c r="A93" s="330" t="s">
        <v>40</v>
      </c>
      <c r="B93" s="222"/>
      <c r="C93" s="360">
        <v>8</v>
      </c>
      <c r="D93" s="221" t="s">
        <v>113</v>
      </c>
      <c r="E93" s="378"/>
      <c r="F93" s="520" t="s">
        <v>0</v>
      </c>
      <c r="G93" s="521"/>
      <c r="H93" s="342">
        <f t="shared" ref="H93" si="10">C93*E93</f>
        <v>0</v>
      </c>
    </row>
    <row r="94" spans="1:8" s="211" customFormat="1" ht="16.5" customHeight="1" thickBot="1" x14ac:dyDescent="0.25">
      <c r="A94" s="327" t="s">
        <v>56</v>
      </c>
      <c r="B94" s="345"/>
      <c r="C94" s="241"/>
      <c r="D94" s="241"/>
      <c r="E94" s="377"/>
      <c r="F94" s="347"/>
      <c r="G94" s="348"/>
      <c r="H94" s="349">
        <f>SUM(H90:H93)</f>
        <v>0</v>
      </c>
    </row>
    <row r="95" spans="1:8" s="211" customFormat="1" ht="16.5" customHeight="1" x14ac:dyDescent="0.2">
      <c r="A95" s="331" t="s">
        <v>41</v>
      </c>
      <c r="B95" s="350"/>
      <c r="C95" s="361"/>
      <c r="D95" s="361"/>
      <c r="E95" s="214" t="s">
        <v>138</v>
      </c>
      <c r="F95" s="266"/>
      <c r="G95" s="362"/>
      <c r="H95" s="351"/>
    </row>
    <row r="96" spans="1:8" s="211" customFormat="1" ht="16.5" customHeight="1" x14ac:dyDescent="0.25">
      <c r="A96" s="332" t="s">
        <v>42</v>
      </c>
      <c r="B96" s="257"/>
      <c r="C96" s="230">
        <v>5</v>
      </c>
      <c r="D96" s="275" t="s">
        <v>113</v>
      </c>
      <c r="E96" s="324"/>
      <c r="F96" s="520" t="s">
        <v>0</v>
      </c>
      <c r="G96" s="521"/>
      <c r="H96" s="342">
        <f t="shared" ref="H96:H100" si="11">C96*E96</f>
        <v>0</v>
      </c>
    </row>
    <row r="97" spans="1:8" s="211" customFormat="1" ht="16.5" customHeight="1" x14ac:dyDescent="0.25">
      <c r="A97" s="333" t="s">
        <v>43</v>
      </c>
      <c r="B97" s="257"/>
      <c r="C97" s="230">
        <v>3</v>
      </c>
      <c r="D97" s="275" t="s">
        <v>113</v>
      </c>
      <c r="E97" s="324"/>
      <c r="F97" s="520" t="s">
        <v>0</v>
      </c>
      <c r="G97" s="521"/>
      <c r="H97" s="342">
        <f t="shared" si="11"/>
        <v>0</v>
      </c>
    </row>
    <row r="98" spans="1:8" s="211" customFormat="1" ht="16.5" customHeight="1" x14ac:dyDescent="0.25">
      <c r="A98" s="333" t="s">
        <v>44</v>
      </c>
      <c r="B98" s="257"/>
      <c r="C98" s="230">
        <v>1.5</v>
      </c>
      <c r="D98" s="275" t="s">
        <v>113</v>
      </c>
      <c r="E98" s="324"/>
      <c r="F98" s="520" t="s">
        <v>0</v>
      </c>
      <c r="G98" s="521"/>
      <c r="H98" s="342">
        <f t="shared" si="11"/>
        <v>0</v>
      </c>
    </row>
    <row r="99" spans="1:8" s="211" customFormat="1" ht="16.5" customHeight="1" x14ac:dyDescent="0.25">
      <c r="A99" s="333" t="s">
        <v>45</v>
      </c>
      <c r="B99" s="257"/>
      <c r="C99" s="230">
        <v>2</v>
      </c>
      <c r="D99" s="275" t="s">
        <v>113</v>
      </c>
      <c r="E99" s="324"/>
      <c r="F99" s="520" t="s">
        <v>0</v>
      </c>
      <c r="G99" s="521"/>
      <c r="H99" s="342">
        <f t="shared" si="11"/>
        <v>0</v>
      </c>
    </row>
    <row r="100" spans="1:8" s="211" customFormat="1" ht="16.5" customHeight="1" thickBot="1" x14ac:dyDescent="0.3">
      <c r="A100" s="330" t="s">
        <v>46</v>
      </c>
      <c r="B100" s="222"/>
      <c r="C100" s="360">
        <v>1</v>
      </c>
      <c r="D100" s="275" t="s">
        <v>113</v>
      </c>
      <c r="E100" s="324"/>
      <c r="F100" s="520" t="s">
        <v>0</v>
      </c>
      <c r="G100" s="521"/>
      <c r="H100" s="342">
        <f t="shared" si="11"/>
        <v>0</v>
      </c>
    </row>
    <row r="101" spans="1:8" s="211" customFormat="1" ht="16.5" customHeight="1" thickBot="1" x14ac:dyDescent="0.25">
      <c r="A101" s="334" t="s">
        <v>57</v>
      </c>
      <c r="B101" s="345"/>
      <c r="C101" s="363"/>
      <c r="D101" s="363"/>
      <c r="E101" s="364"/>
      <c r="F101" s="364"/>
      <c r="G101" s="365"/>
      <c r="H101" s="349">
        <f>SUM(H96:H100)</f>
        <v>0</v>
      </c>
    </row>
    <row r="102" spans="1:8" s="211" customFormat="1" ht="16.5" customHeight="1" x14ac:dyDescent="0.2">
      <c r="A102" s="335" t="s">
        <v>47</v>
      </c>
      <c r="B102" s="243">
        <v>15</v>
      </c>
      <c r="C102" s="366"/>
      <c r="D102" s="367"/>
      <c r="E102" s="368"/>
      <c r="F102" s="368"/>
      <c r="G102" s="214" t="s">
        <v>138</v>
      </c>
      <c r="H102" s="466"/>
    </row>
    <row r="103" spans="1:8" s="211" customFormat="1" ht="16.5" customHeight="1" x14ac:dyDescent="0.2">
      <c r="A103" s="336" t="s">
        <v>48</v>
      </c>
      <c r="B103" s="369"/>
      <c r="C103" s="245">
        <v>8</v>
      </c>
      <c r="D103" s="525" t="s">
        <v>49</v>
      </c>
      <c r="E103" s="526"/>
      <c r="F103" s="354" t="s">
        <v>115</v>
      </c>
      <c r="G103" s="379"/>
      <c r="H103" s="370">
        <f>C103*G103</f>
        <v>0</v>
      </c>
    </row>
    <row r="104" spans="1:8" s="211" customFormat="1" ht="16.5" customHeight="1" x14ac:dyDescent="0.2">
      <c r="A104" s="337"/>
      <c r="B104" s="369"/>
      <c r="C104" s="230">
        <v>6</v>
      </c>
      <c r="D104" s="525" t="s">
        <v>50</v>
      </c>
      <c r="E104" s="526"/>
      <c r="F104" s="354" t="s">
        <v>115</v>
      </c>
      <c r="G104" s="379"/>
      <c r="H104" s="371">
        <f t="shared" ref="H104:H106" si="12">C104*G104</f>
        <v>0</v>
      </c>
    </row>
    <row r="105" spans="1:8" s="211" customFormat="1" ht="16.5" customHeight="1" x14ac:dyDescent="0.2">
      <c r="A105" s="337"/>
      <c r="B105" s="369"/>
      <c r="C105" s="230">
        <v>4</v>
      </c>
      <c r="D105" s="525" t="s">
        <v>51</v>
      </c>
      <c r="E105" s="526"/>
      <c r="F105" s="354" t="s">
        <v>115</v>
      </c>
      <c r="G105" s="379"/>
      <c r="H105" s="371">
        <f t="shared" si="12"/>
        <v>0</v>
      </c>
    </row>
    <row r="106" spans="1:8" s="211" customFormat="1" ht="16.5" customHeight="1" thickBot="1" x14ac:dyDescent="0.25">
      <c r="A106" s="337"/>
      <c r="B106" s="372"/>
      <c r="C106" s="360">
        <v>2</v>
      </c>
      <c r="D106" s="525" t="s">
        <v>52</v>
      </c>
      <c r="E106" s="526"/>
      <c r="F106" s="354" t="s">
        <v>115</v>
      </c>
      <c r="G106" s="379"/>
      <c r="H106" s="371">
        <f t="shared" si="12"/>
        <v>0</v>
      </c>
    </row>
    <row r="107" spans="1:8" s="211" customFormat="1" ht="16.5" customHeight="1" thickBot="1" x14ac:dyDescent="0.25">
      <c r="A107" s="334" t="s">
        <v>58</v>
      </c>
      <c r="B107" s="373"/>
      <c r="C107" s="241"/>
      <c r="D107" s="241"/>
      <c r="E107" s="347"/>
      <c r="F107" s="347"/>
      <c r="G107" s="348"/>
      <c r="H107" s="349">
        <f>IF(SUM(H103:H106)&gt;15, 15, SUM(H103:H106))</f>
        <v>0</v>
      </c>
    </row>
    <row r="108" spans="1:8" s="211" customFormat="1" ht="16.5" customHeight="1" thickBot="1" x14ac:dyDescent="0.25">
      <c r="A108" s="331" t="s">
        <v>53</v>
      </c>
      <c r="B108" s="350"/>
      <c r="C108" s="361"/>
      <c r="D108" s="361"/>
      <c r="E108" s="214" t="s">
        <v>138</v>
      </c>
      <c r="F108" s="266"/>
      <c r="G108" s="362"/>
      <c r="H108" s="351"/>
    </row>
    <row r="109" spans="1:8" s="211" customFormat="1" ht="16.5" customHeight="1" thickBot="1" x14ac:dyDescent="0.25">
      <c r="A109" s="338" t="s">
        <v>53</v>
      </c>
      <c r="B109" s="374"/>
      <c r="C109" s="375">
        <v>5</v>
      </c>
      <c r="D109" s="376" t="s">
        <v>54</v>
      </c>
      <c r="E109" s="380"/>
      <c r="F109" s="520" t="s">
        <v>0</v>
      </c>
      <c r="G109" s="524"/>
      <c r="H109" s="349">
        <f>C109*E109</f>
        <v>0</v>
      </c>
    </row>
    <row r="110" spans="1:8" s="108" customFormat="1" ht="19.5" customHeight="1" thickBot="1" x14ac:dyDescent="0.25">
      <c r="A110" s="103" t="s">
        <v>122</v>
      </c>
      <c r="B110" s="114"/>
      <c r="C110" s="115"/>
      <c r="D110" s="115"/>
      <c r="E110" s="116"/>
      <c r="F110" s="116"/>
      <c r="G110" s="117"/>
      <c r="H110" s="118">
        <f>IF(SUM(H88+H94+H101+H107+H109)&gt;35, 35, SUM(H88+H94+H101+H107+H109))</f>
        <v>0</v>
      </c>
    </row>
    <row r="111" spans="1:8" ht="23.25" customHeight="1" x14ac:dyDescent="0.2">
      <c r="A111" s="29"/>
      <c r="B111" s="22"/>
      <c r="C111" s="45"/>
      <c r="D111" s="45"/>
      <c r="E111" s="46"/>
      <c r="F111" s="46"/>
      <c r="G111" s="47"/>
      <c r="H111" s="30"/>
    </row>
    <row r="112" spans="1:8" s="108" customFormat="1" ht="19.5" customHeight="1" x14ac:dyDescent="0.2">
      <c r="A112" s="135" t="s">
        <v>72</v>
      </c>
      <c r="B112" s="136">
        <v>15</v>
      </c>
      <c r="C112" s="137"/>
      <c r="D112" s="138"/>
      <c r="E112" s="139"/>
      <c r="F112" s="139"/>
      <c r="G112" s="139"/>
      <c r="H112" s="140"/>
    </row>
    <row r="113" spans="1:8" s="291" customFormat="1" ht="16.5" customHeight="1" x14ac:dyDescent="0.2">
      <c r="A113" s="404" t="s">
        <v>59</v>
      </c>
      <c r="B113" s="339"/>
      <c r="C113" s="381"/>
      <c r="D113" s="381"/>
      <c r="E113" s="214" t="s">
        <v>135</v>
      </c>
      <c r="F113" s="405"/>
      <c r="G113" s="214" t="s">
        <v>136</v>
      </c>
      <c r="H113" s="406"/>
    </row>
    <row r="114" spans="1:8" s="291" customFormat="1" ht="16.5" customHeight="1" x14ac:dyDescent="0.2">
      <c r="A114" s="382" t="s">
        <v>60</v>
      </c>
      <c r="B114" s="219"/>
      <c r="C114" s="383">
        <v>5</v>
      </c>
      <c r="D114" s="275" t="s">
        <v>118</v>
      </c>
      <c r="E114" s="468"/>
      <c r="F114" s="354" t="s">
        <v>117</v>
      </c>
      <c r="G114" s="379"/>
      <c r="H114" s="384">
        <f>C114*G114</f>
        <v>0</v>
      </c>
    </row>
    <row r="115" spans="1:8" s="291" customFormat="1" ht="16.5" customHeight="1" x14ac:dyDescent="0.2">
      <c r="A115" s="407" t="s">
        <v>221</v>
      </c>
      <c r="B115" s="257"/>
      <c r="C115" s="385">
        <v>3</v>
      </c>
      <c r="D115" s="275" t="s">
        <v>118</v>
      </c>
      <c r="E115" s="468"/>
      <c r="F115" s="354" t="s">
        <v>117</v>
      </c>
      <c r="G115" s="379"/>
      <c r="H115" s="384">
        <f t="shared" ref="H115:H117" si="13">C115*G115</f>
        <v>0</v>
      </c>
    </row>
    <row r="116" spans="1:8" s="291" customFormat="1" ht="16.5" customHeight="1" x14ac:dyDescent="0.2">
      <c r="A116" s="408" t="s">
        <v>61</v>
      </c>
      <c r="B116" s="257"/>
      <c r="C116" s="386">
        <v>2</v>
      </c>
      <c r="D116" s="275" t="s">
        <v>118</v>
      </c>
      <c r="E116" s="468"/>
      <c r="F116" s="354" t="s">
        <v>117</v>
      </c>
      <c r="G116" s="379"/>
      <c r="H116" s="384">
        <f t="shared" si="13"/>
        <v>0</v>
      </c>
    </row>
    <row r="117" spans="1:8" s="291" customFormat="1" ht="16.5" customHeight="1" thickBot="1" x14ac:dyDescent="0.25">
      <c r="A117" s="387" t="s">
        <v>62</v>
      </c>
      <c r="B117" s="388"/>
      <c r="C117" s="389">
        <v>1</v>
      </c>
      <c r="D117" s="275" t="s">
        <v>118</v>
      </c>
      <c r="E117" s="468"/>
      <c r="F117" s="354" t="s">
        <v>117</v>
      </c>
      <c r="G117" s="379"/>
      <c r="H117" s="384">
        <f t="shared" si="13"/>
        <v>0</v>
      </c>
    </row>
    <row r="118" spans="1:8" s="291" customFormat="1" ht="16.5" customHeight="1" thickBot="1" x14ac:dyDescent="0.25">
      <c r="A118" s="200" t="s">
        <v>69</v>
      </c>
      <c r="B118" s="390"/>
      <c r="C118" s="241"/>
      <c r="D118" s="241"/>
      <c r="E118" s="377"/>
      <c r="F118" s="347"/>
      <c r="G118" s="391"/>
      <c r="H118" s="349">
        <f>SUM(H114:H117)</f>
        <v>0</v>
      </c>
    </row>
    <row r="119" spans="1:8" s="409" customFormat="1" ht="16.5" customHeight="1" x14ac:dyDescent="0.2">
      <c r="A119" s="392" t="s">
        <v>63</v>
      </c>
      <c r="B119" s="393"/>
      <c r="C119" s="361"/>
      <c r="D119" s="361"/>
      <c r="E119" s="214" t="s">
        <v>135</v>
      </c>
      <c r="F119" s="266"/>
      <c r="G119" s="394"/>
      <c r="H119" s="395"/>
    </row>
    <row r="120" spans="1:8" s="291" customFormat="1" ht="16.5" customHeight="1" x14ac:dyDescent="0.2">
      <c r="A120" s="410" t="s">
        <v>218</v>
      </c>
      <c r="B120" s="215"/>
      <c r="C120" s="356">
        <v>0.1</v>
      </c>
      <c r="D120" s="396" t="s">
        <v>132</v>
      </c>
      <c r="E120" s="486"/>
      <c r="F120" s="496" t="s">
        <v>192</v>
      </c>
      <c r="G120" s="497"/>
      <c r="H120" s="384">
        <f>E120/10000*0.1</f>
        <v>0</v>
      </c>
    </row>
    <row r="121" spans="1:8" s="291" customFormat="1" ht="16.5" customHeight="1" x14ac:dyDescent="0.2">
      <c r="A121" s="411" t="s">
        <v>64</v>
      </c>
      <c r="B121" s="473">
        <v>7.5</v>
      </c>
      <c r="C121" s="398">
        <v>0.05</v>
      </c>
      <c r="D121" s="396" t="s">
        <v>132</v>
      </c>
      <c r="E121" s="472"/>
      <c r="F121" s="496" t="s">
        <v>192</v>
      </c>
      <c r="G121" s="497"/>
      <c r="H121" s="384">
        <f>IF((C121*E121/10000)&gt;7.5,7.5,C121*E121/10000)</f>
        <v>0</v>
      </c>
    </row>
    <row r="122" spans="1:8" s="409" customFormat="1" ht="16.5" customHeight="1" x14ac:dyDescent="0.2">
      <c r="A122" s="392" t="s">
        <v>63</v>
      </c>
      <c r="B122" s="399"/>
      <c r="C122" s="381"/>
      <c r="D122" s="361"/>
      <c r="E122" s="214" t="s">
        <v>135</v>
      </c>
      <c r="F122" s="266"/>
      <c r="G122" s="214" t="s">
        <v>136</v>
      </c>
      <c r="H122" s="395"/>
    </row>
    <row r="123" spans="1:8" s="291" customFormat="1" ht="16.5" customHeight="1" x14ac:dyDescent="0.2">
      <c r="A123" s="412" t="s">
        <v>65</v>
      </c>
      <c r="B123" s="474"/>
      <c r="C123" s="400">
        <v>1</v>
      </c>
      <c r="D123" s="401" t="s">
        <v>119</v>
      </c>
      <c r="E123" s="472"/>
      <c r="F123" s="413" t="s">
        <v>117</v>
      </c>
      <c r="G123" s="414"/>
      <c r="H123" s="384">
        <f>C123*G123</f>
        <v>0</v>
      </c>
    </row>
    <row r="124" spans="1:8" s="291" customFormat="1" ht="16.5" customHeight="1" x14ac:dyDescent="0.2">
      <c r="A124" s="412" t="s">
        <v>66</v>
      </c>
      <c r="B124" s="474"/>
      <c r="C124" s="400">
        <v>2</v>
      </c>
      <c r="D124" s="401" t="s">
        <v>119</v>
      </c>
      <c r="E124" s="472"/>
      <c r="F124" s="413" t="s">
        <v>117</v>
      </c>
      <c r="G124" s="414"/>
      <c r="H124" s="384">
        <f>C124*G124</f>
        <v>0</v>
      </c>
    </row>
    <row r="125" spans="1:8" s="291" customFormat="1" ht="16.5" customHeight="1" thickBot="1" x14ac:dyDescent="0.25">
      <c r="A125" s="415" t="s">
        <v>67</v>
      </c>
      <c r="B125" s="473">
        <v>5</v>
      </c>
      <c r="C125" s="402">
        <v>2</v>
      </c>
      <c r="D125" s="403" t="s">
        <v>124</v>
      </c>
      <c r="E125" s="397"/>
      <c r="F125" s="496" t="s">
        <v>192</v>
      </c>
      <c r="G125" s="497"/>
      <c r="H125" s="384">
        <f>IF((C125*E125)&gt;5, 5, C125*E125)</f>
        <v>0</v>
      </c>
    </row>
    <row r="126" spans="1:8" s="291" customFormat="1" ht="16.5" customHeight="1" thickBot="1" x14ac:dyDescent="0.25">
      <c r="A126" s="416" t="s">
        <v>68</v>
      </c>
      <c r="B126" s="390"/>
      <c r="C126" s="390"/>
      <c r="D126" s="390"/>
      <c r="E126" s="390"/>
      <c r="F126" s="390"/>
      <c r="G126" s="390"/>
      <c r="H126" s="349">
        <f>SUM(H120:H125)</f>
        <v>0</v>
      </c>
    </row>
    <row r="127" spans="1:8" s="108" customFormat="1" ht="19.5" customHeight="1" thickBot="1" x14ac:dyDescent="0.25">
      <c r="A127" s="131" t="s">
        <v>123</v>
      </c>
      <c r="B127" s="132"/>
      <c r="C127" s="132"/>
      <c r="D127" s="132"/>
      <c r="E127" s="132"/>
      <c r="F127" s="132"/>
      <c r="G127" s="133"/>
      <c r="H127" s="134">
        <f>IF((H118+H126)&gt;15, 15, (H118+H126))</f>
        <v>0</v>
      </c>
    </row>
    <row r="128" spans="1:8" ht="14.25" customHeight="1" thickBot="1" x14ac:dyDescent="0.25">
      <c r="H128" s="30"/>
    </row>
    <row r="129" spans="1:8" ht="59.25" customHeight="1" thickBot="1" x14ac:dyDescent="0.25">
      <c r="A129" s="36" t="s">
        <v>73</v>
      </c>
      <c r="B129" s="34"/>
      <c r="C129" s="34"/>
      <c r="D129" s="34"/>
      <c r="E129" s="34"/>
      <c r="F129" s="34"/>
      <c r="G129" s="35"/>
      <c r="H129" s="73">
        <f>IF((H16+H32+H79+H110+H127)&gt;70, 70, (H16+H32+H79+H110+H127))</f>
        <v>0</v>
      </c>
    </row>
    <row r="130" spans="1:8" ht="15.75" customHeight="1" x14ac:dyDescent="0.2">
      <c r="H130" s="30"/>
    </row>
    <row r="131" spans="1:8" x14ac:dyDescent="0.2">
      <c r="H131" s="30"/>
    </row>
    <row r="132" spans="1:8" x14ac:dyDescent="0.2">
      <c r="H132" s="30"/>
    </row>
    <row r="133" spans="1:8" x14ac:dyDescent="0.2">
      <c r="H133" s="30"/>
    </row>
    <row r="134" spans="1:8" x14ac:dyDescent="0.2">
      <c r="H134" s="30"/>
    </row>
    <row r="135" spans="1:8" x14ac:dyDescent="0.2">
      <c r="H135" s="30"/>
    </row>
    <row r="136" spans="1:8" x14ac:dyDescent="0.2">
      <c r="H136" s="30"/>
    </row>
    <row r="137" spans="1:8" x14ac:dyDescent="0.2">
      <c r="H137" s="30"/>
    </row>
    <row r="138" spans="1:8" x14ac:dyDescent="0.2">
      <c r="H138" s="30"/>
    </row>
    <row r="139" spans="1:8" x14ac:dyDescent="0.2">
      <c r="H139" s="30"/>
    </row>
    <row r="140" spans="1:8" x14ac:dyDescent="0.2">
      <c r="H140" s="30"/>
    </row>
    <row r="141" spans="1:8" x14ac:dyDescent="0.2">
      <c r="H141" s="30"/>
    </row>
    <row r="142" spans="1:8" x14ac:dyDescent="0.2">
      <c r="H142" s="30"/>
    </row>
    <row r="143" spans="1:8" x14ac:dyDescent="0.2">
      <c r="H143" s="30"/>
    </row>
    <row r="144" spans="1:8" x14ac:dyDescent="0.2">
      <c r="H144" s="30"/>
    </row>
    <row r="145" spans="8:8" x14ac:dyDescent="0.2">
      <c r="H145" s="30"/>
    </row>
    <row r="146" spans="8:8" x14ac:dyDescent="0.2">
      <c r="H146" s="30"/>
    </row>
    <row r="147" spans="8:8" x14ac:dyDescent="0.2">
      <c r="H147" s="30"/>
    </row>
    <row r="148" spans="8:8" x14ac:dyDescent="0.2">
      <c r="H148" s="30"/>
    </row>
    <row r="149" spans="8:8" x14ac:dyDescent="0.2">
      <c r="H149" s="30"/>
    </row>
    <row r="150" spans="8:8" x14ac:dyDescent="0.2">
      <c r="H150" s="30"/>
    </row>
    <row r="151" spans="8:8" x14ac:dyDescent="0.2">
      <c r="H151" s="30"/>
    </row>
    <row r="152" spans="8:8" x14ac:dyDescent="0.2">
      <c r="H152" s="30"/>
    </row>
    <row r="153" spans="8:8" x14ac:dyDescent="0.2">
      <c r="H153" s="30"/>
    </row>
    <row r="154" spans="8:8" x14ac:dyDescent="0.2">
      <c r="H154" s="30"/>
    </row>
    <row r="155" spans="8:8" x14ac:dyDescent="0.2">
      <c r="H155" s="30"/>
    </row>
    <row r="156" spans="8:8" x14ac:dyDescent="0.2">
      <c r="H156" s="30"/>
    </row>
    <row r="157" spans="8:8" x14ac:dyDescent="0.2">
      <c r="H157" s="30"/>
    </row>
    <row r="158" spans="8:8" x14ac:dyDescent="0.2">
      <c r="H158" s="30"/>
    </row>
    <row r="159" spans="8:8" x14ac:dyDescent="0.2">
      <c r="H159" s="30"/>
    </row>
    <row r="160" spans="8:8" x14ac:dyDescent="0.2">
      <c r="H160" s="30"/>
    </row>
    <row r="161" spans="8:8" x14ac:dyDescent="0.2">
      <c r="H161" s="30"/>
    </row>
    <row r="162" spans="8:8" x14ac:dyDescent="0.2">
      <c r="H162" s="30"/>
    </row>
    <row r="163" spans="8:8" x14ac:dyDescent="0.2">
      <c r="H163" s="30"/>
    </row>
    <row r="164" spans="8:8" x14ac:dyDescent="0.2">
      <c r="H164" s="30"/>
    </row>
    <row r="165" spans="8:8" x14ac:dyDescent="0.2">
      <c r="H165" s="30"/>
    </row>
    <row r="166" spans="8:8" x14ac:dyDescent="0.2">
      <c r="H166" s="30"/>
    </row>
    <row r="167" spans="8:8" x14ac:dyDescent="0.2">
      <c r="H167" s="30"/>
    </row>
    <row r="168" spans="8:8" x14ac:dyDescent="0.2">
      <c r="H168" s="30"/>
    </row>
    <row r="169" spans="8:8" x14ac:dyDescent="0.2">
      <c r="H169" s="30"/>
    </row>
    <row r="170" spans="8:8" x14ac:dyDescent="0.2">
      <c r="H170" s="30"/>
    </row>
    <row r="171" spans="8:8" x14ac:dyDescent="0.2">
      <c r="H171" s="30"/>
    </row>
    <row r="172" spans="8:8" x14ac:dyDescent="0.2">
      <c r="H172" s="30"/>
    </row>
    <row r="173" spans="8:8" x14ac:dyDescent="0.2">
      <c r="H173" s="30"/>
    </row>
    <row r="174" spans="8:8" x14ac:dyDescent="0.2">
      <c r="H174" s="30"/>
    </row>
    <row r="175" spans="8:8" x14ac:dyDescent="0.2">
      <c r="H175" s="30"/>
    </row>
    <row r="176" spans="8:8" x14ac:dyDescent="0.2">
      <c r="H176" s="30"/>
    </row>
    <row r="177" spans="8:8" x14ac:dyDescent="0.2">
      <c r="H177" s="30"/>
    </row>
    <row r="178" spans="8:8" x14ac:dyDescent="0.2">
      <c r="H178" s="30"/>
    </row>
    <row r="179" spans="8:8" x14ac:dyDescent="0.2">
      <c r="H179" s="30"/>
    </row>
    <row r="180" spans="8:8" x14ac:dyDescent="0.2">
      <c r="H180" s="30"/>
    </row>
    <row r="181" spans="8:8" x14ac:dyDescent="0.2">
      <c r="H181" s="30"/>
    </row>
    <row r="182" spans="8:8" x14ac:dyDescent="0.2">
      <c r="H182" s="30"/>
    </row>
    <row r="183" spans="8:8" x14ac:dyDescent="0.2">
      <c r="H183" s="30"/>
    </row>
    <row r="184" spans="8:8" x14ac:dyDescent="0.2">
      <c r="H184" s="30"/>
    </row>
    <row r="185" spans="8:8" x14ac:dyDescent="0.2">
      <c r="H185" s="30"/>
    </row>
    <row r="186" spans="8:8" x14ac:dyDescent="0.2">
      <c r="H186" s="30"/>
    </row>
    <row r="187" spans="8:8" x14ac:dyDescent="0.2">
      <c r="H187" s="30"/>
    </row>
    <row r="188" spans="8:8" x14ac:dyDescent="0.2">
      <c r="H188" s="30"/>
    </row>
    <row r="189" spans="8:8" x14ac:dyDescent="0.2">
      <c r="H189" s="30"/>
    </row>
    <row r="190" spans="8:8" x14ac:dyDescent="0.2">
      <c r="H190" s="30"/>
    </row>
    <row r="191" spans="8:8" x14ac:dyDescent="0.2">
      <c r="H191" s="30"/>
    </row>
    <row r="192" spans="8:8" x14ac:dyDescent="0.2">
      <c r="H192" s="30"/>
    </row>
    <row r="193" spans="8:8" x14ac:dyDescent="0.2">
      <c r="H193" s="30"/>
    </row>
    <row r="194" spans="8:8" x14ac:dyDescent="0.2">
      <c r="H194" s="30"/>
    </row>
    <row r="195" spans="8:8" x14ac:dyDescent="0.2">
      <c r="H195" s="30"/>
    </row>
    <row r="196" spans="8:8" x14ac:dyDescent="0.2">
      <c r="H196" s="30"/>
    </row>
    <row r="197" spans="8:8" x14ac:dyDescent="0.2">
      <c r="H197" s="30"/>
    </row>
    <row r="198" spans="8:8" x14ac:dyDescent="0.2">
      <c r="H198" s="30"/>
    </row>
    <row r="199" spans="8:8" x14ac:dyDescent="0.2">
      <c r="H199" s="30"/>
    </row>
    <row r="200" spans="8:8" x14ac:dyDescent="0.2">
      <c r="H200" s="30"/>
    </row>
    <row r="201" spans="8:8" x14ac:dyDescent="0.2">
      <c r="H201" s="30"/>
    </row>
    <row r="202" spans="8:8" x14ac:dyDescent="0.2">
      <c r="H202" s="30"/>
    </row>
    <row r="203" spans="8:8" x14ac:dyDescent="0.2">
      <c r="H203" s="30"/>
    </row>
    <row r="204" spans="8:8" x14ac:dyDescent="0.2">
      <c r="H204" s="30"/>
    </row>
    <row r="205" spans="8:8" x14ac:dyDescent="0.2">
      <c r="H205" s="30"/>
    </row>
    <row r="206" spans="8:8" x14ac:dyDescent="0.2">
      <c r="H206" s="30"/>
    </row>
    <row r="207" spans="8:8" x14ac:dyDescent="0.2">
      <c r="H207" s="30"/>
    </row>
    <row r="208" spans="8:8" x14ac:dyDescent="0.2">
      <c r="H208" s="30"/>
    </row>
    <row r="209" spans="8:8" x14ac:dyDescent="0.2">
      <c r="H209" s="30"/>
    </row>
    <row r="210" spans="8:8" x14ac:dyDescent="0.2">
      <c r="H210" s="30"/>
    </row>
    <row r="211" spans="8:8" x14ac:dyDescent="0.2">
      <c r="H211" s="30"/>
    </row>
    <row r="212" spans="8:8" x14ac:dyDescent="0.2">
      <c r="H212" s="30"/>
    </row>
    <row r="213" spans="8:8" x14ac:dyDescent="0.2">
      <c r="H213" s="30"/>
    </row>
    <row r="214" spans="8:8" x14ac:dyDescent="0.2">
      <c r="H214" s="30"/>
    </row>
    <row r="215" spans="8:8" x14ac:dyDescent="0.2">
      <c r="H215" s="30"/>
    </row>
    <row r="216" spans="8:8" x14ac:dyDescent="0.2">
      <c r="H216" s="30"/>
    </row>
    <row r="217" spans="8:8" x14ac:dyDescent="0.2">
      <c r="H217" s="30"/>
    </row>
    <row r="218" spans="8:8" x14ac:dyDescent="0.2">
      <c r="H218" s="30"/>
    </row>
    <row r="219" spans="8:8" x14ac:dyDescent="0.2">
      <c r="H219" s="30"/>
    </row>
    <row r="220" spans="8:8" x14ac:dyDescent="0.2">
      <c r="H220" s="30"/>
    </row>
    <row r="221" spans="8:8" x14ac:dyDescent="0.2">
      <c r="H221" s="30"/>
    </row>
    <row r="222" spans="8:8" x14ac:dyDescent="0.2">
      <c r="H222" s="30"/>
    </row>
    <row r="223" spans="8:8" x14ac:dyDescent="0.2">
      <c r="H223" s="30"/>
    </row>
    <row r="224" spans="8:8" x14ac:dyDescent="0.2">
      <c r="H224" s="30"/>
    </row>
    <row r="225" spans="8:8" x14ac:dyDescent="0.2">
      <c r="H225" s="30"/>
    </row>
    <row r="226" spans="8:8" x14ac:dyDescent="0.2">
      <c r="H226" s="30"/>
    </row>
    <row r="227" spans="8:8" x14ac:dyDescent="0.2">
      <c r="H227" s="30"/>
    </row>
    <row r="228" spans="8:8" x14ac:dyDescent="0.2">
      <c r="H228" s="30"/>
    </row>
    <row r="229" spans="8:8" x14ac:dyDescent="0.2">
      <c r="H229" s="30"/>
    </row>
    <row r="230" spans="8:8" x14ac:dyDescent="0.2">
      <c r="H230" s="30"/>
    </row>
    <row r="231" spans="8:8" x14ac:dyDescent="0.2">
      <c r="H231" s="30"/>
    </row>
    <row r="232" spans="8:8" x14ac:dyDescent="0.2">
      <c r="H232" s="30"/>
    </row>
    <row r="233" spans="8:8" x14ac:dyDescent="0.2">
      <c r="H233" s="30"/>
    </row>
    <row r="234" spans="8:8" x14ac:dyDescent="0.2">
      <c r="H234" s="30"/>
    </row>
    <row r="235" spans="8:8" x14ac:dyDescent="0.2">
      <c r="H235" s="30"/>
    </row>
    <row r="236" spans="8:8" x14ac:dyDescent="0.2">
      <c r="H236" s="30"/>
    </row>
    <row r="237" spans="8:8" x14ac:dyDescent="0.2">
      <c r="H237" s="30"/>
    </row>
    <row r="238" spans="8:8" x14ac:dyDescent="0.2">
      <c r="H238" s="30"/>
    </row>
    <row r="239" spans="8:8" x14ac:dyDescent="0.2">
      <c r="H239" s="30"/>
    </row>
    <row r="240" spans="8:8" x14ac:dyDescent="0.2">
      <c r="H240" s="30"/>
    </row>
    <row r="241" spans="8:8" x14ac:dyDescent="0.2">
      <c r="H241" s="30"/>
    </row>
    <row r="242" spans="8:8" x14ac:dyDescent="0.2">
      <c r="H242" s="30"/>
    </row>
    <row r="243" spans="8:8" x14ac:dyDescent="0.2">
      <c r="H243" s="30"/>
    </row>
    <row r="244" spans="8:8" x14ac:dyDescent="0.2">
      <c r="H244" s="30"/>
    </row>
    <row r="245" spans="8:8" x14ac:dyDescent="0.2">
      <c r="H245" s="30"/>
    </row>
    <row r="246" spans="8:8" x14ac:dyDescent="0.2">
      <c r="H246" s="30"/>
    </row>
    <row r="247" spans="8:8" x14ac:dyDescent="0.2">
      <c r="H247" s="30"/>
    </row>
    <row r="248" spans="8:8" x14ac:dyDescent="0.2">
      <c r="H248" s="30"/>
    </row>
    <row r="249" spans="8:8" x14ac:dyDescent="0.2">
      <c r="H249" s="30"/>
    </row>
    <row r="250" spans="8:8" x14ac:dyDescent="0.2">
      <c r="H250" s="30"/>
    </row>
    <row r="251" spans="8:8" x14ac:dyDescent="0.2">
      <c r="H251" s="30"/>
    </row>
    <row r="252" spans="8:8" x14ac:dyDescent="0.2">
      <c r="H252" s="30"/>
    </row>
    <row r="253" spans="8:8" x14ac:dyDescent="0.2">
      <c r="H253" s="30"/>
    </row>
    <row r="254" spans="8:8" x14ac:dyDescent="0.2">
      <c r="H254" s="30"/>
    </row>
    <row r="255" spans="8:8" x14ac:dyDescent="0.2">
      <c r="H255" s="30"/>
    </row>
    <row r="256" spans="8:8" x14ac:dyDescent="0.2">
      <c r="H256" s="30"/>
    </row>
    <row r="257" spans="8:8" x14ac:dyDescent="0.2">
      <c r="H257" s="30"/>
    </row>
    <row r="258" spans="8:8" x14ac:dyDescent="0.2">
      <c r="H258" s="30"/>
    </row>
    <row r="259" spans="8:8" x14ac:dyDescent="0.2">
      <c r="H259" s="30"/>
    </row>
    <row r="260" spans="8:8" x14ac:dyDescent="0.2">
      <c r="H260" s="30"/>
    </row>
    <row r="261" spans="8:8" x14ac:dyDescent="0.2">
      <c r="H261" s="30"/>
    </row>
    <row r="262" spans="8:8" x14ac:dyDescent="0.2">
      <c r="H262" s="30"/>
    </row>
    <row r="263" spans="8:8" x14ac:dyDescent="0.2">
      <c r="H263" s="30"/>
    </row>
    <row r="264" spans="8:8" x14ac:dyDescent="0.2">
      <c r="H264" s="30"/>
    </row>
    <row r="265" spans="8:8" x14ac:dyDescent="0.2">
      <c r="H265" s="30"/>
    </row>
    <row r="266" spans="8:8" x14ac:dyDescent="0.2">
      <c r="H266" s="30"/>
    </row>
    <row r="267" spans="8:8" x14ac:dyDescent="0.2">
      <c r="H267" s="30"/>
    </row>
    <row r="268" spans="8:8" x14ac:dyDescent="0.2">
      <c r="H268" s="30"/>
    </row>
    <row r="269" spans="8:8" x14ac:dyDescent="0.2">
      <c r="H269" s="30"/>
    </row>
    <row r="270" spans="8:8" x14ac:dyDescent="0.2">
      <c r="H270" s="30"/>
    </row>
    <row r="271" spans="8:8" x14ac:dyDescent="0.2">
      <c r="H271" s="30"/>
    </row>
    <row r="272" spans="8:8" x14ac:dyDescent="0.2">
      <c r="H272" s="30"/>
    </row>
    <row r="273" spans="8:8" x14ac:dyDescent="0.2">
      <c r="H273" s="30"/>
    </row>
    <row r="274" spans="8:8" x14ac:dyDescent="0.2">
      <c r="H274" s="30"/>
    </row>
    <row r="275" spans="8:8" x14ac:dyDescent="0.2">
      <c r="H275" s="30"/>
    </row>
    <row r="276" spans="8:8" x14ac:dyDescent="0.2">
      <c r="H276" s="30"/>
    </row>
    <row r="277" spans="8:8" x14ac:dyDescent="0.2">
      <c r="H277" s="30"/>
    </row>
    <row r="278" spans="8:8" x14ac:dyDescent="0.2">
      <c r="H278" s="30"/>
    </row>
    <row r="279" spans="8:8" x14ac:dyDescent="0.2">
      <c r="H279" s="30"/>
    </row>
    <row r="280" spans="8:8" x14ac:dyDescent="0.2">
      <c r="H280" s="30"/>
    </row>
    <row r="281" spans="8:8" x14ac:dyDescent="0.2">
      <c r="H281" s="30"/>
    </row>
    <row r="282" spans="8:8" x14ac:dyDescent="0.2">
      <c r="H282" s="30"/>
    </row>
    <row r="283" spans="8:8" x14ac:dyDescent="0.2">
      <c r="H283" s="30"/>
    </row>
    <row r="284" spans="8:8" x14ac:dyDescent="0.2">
      <c r="H284" s="30"/>
    </row>
    <row r="285" spans="8:8" x14ac:dyDescent="0.2">
      <c r="H285" s="30"/>
    </row>
    <row r="286" spans="8:8" x14ac:dyDescent="0.2">
      <c r="H286" s="30"/>
    </row>
    <row r="287" spans="8:8" x14ac:dyDescent="0.2">
      <c r="H287" s="30"/>
    </row>
    <row r="288" spans="8:8" x14ac:dyDescent="0.2">
      <c r="H288" s="30"/>
    </row>
    <row r="289" spans="8:8" x14ac:dyDescent="0.2">
      <c r="H289" s="30"/>
    </row>
    <row r="290" spans="8:8" x14ac:dyDescent="0.2">
      <c r="H290" s="30"/>
    </row>
    <row r="291" spans="8:8" x14ac:dyDescent="0.2">
      <c r="H291" s="30"/>
    </row>
    <row r="292" spans="8:8" x14ac:dyDescent="0.2">
      <c r="H292" s="30"/>
    </row>
    <row r="293" spans="8:8" x14ac:dyDescent="0.2">
      <c r="H293" s="30"/>
    </row>
    <row r="294" spans="8:8" x14ac:dyDescent="0.2">
      <c r="H294" s="30"/>
    </row>
    <row r="295" spans="8:8" x14ac:dyDescent="0.2">
      <c r="H295" s="30"/>
    </row>
    <row r="296" spans="8:8" x14ac:dyDescent="0.2">
      <c r="H296" s="30"/>
    </row>
    <row r="297" spans="8:8" x14ac:dyDescent="0.2">
      <c r="H297" s="30"/>
    </row>
    <row r="298" spans="8:8" x14ac:dyDescent="0.2">
      <c r="H298" s="30"/>
    </row>
    <row r="299" spans="8:8" x14ac:dyDescent="0.2">
      <c r="H299" s="30"/>
    </row>
    <row r="300" spans="8:8" x14ac:dyDescent="0.2">
      <c r="H300" s="30"/>
    </row>
    <row r="301" spans="8:8" x14ac:dyDescent="0.2">
      <c r="H301" s="30"/>
    </row>
    <row r="302" spans="8:8" x14ac:dyDescent="0.2">
      <c r="H302" s="30"/>
    </row>
    <row r="303" spans="8:8" x14ac:dyDescent="0.2">
      <c r="H303" s="30"/>
    </row>
    <row r="304" spans="8:8" x14ac:dyDescent="0.2">
      <c r="H304" s="30"/>
    </row>
    <row r="305" spans="8:8" x14ac:dyDescent="0.2">
      <c r="H305" s="30"/>
    </row>
    <row r="306" spans="8:8" x14ac:dyDescent="0.2">
      <c r="H306" s="30"/>
    </row>
    <row r="307" spans="8:8" x14ac:dyDescent="0.2">
      <c r="H307" s="30"/>
    </row>
    <row r="308" spans="8:8" x14ac:dyDescent="0.2">
      <c r="H308" s="30"/>
    </row>
    <row r="309" spans="8:8" x14ac:dyDescent="0.2">
      <c r="H309" s="30"/>
    </row>
    <row r="310" spans="8:8" x14ac:dyDescent="0.2">
      <c r="H310" s="30"/>
    </row>
    <row r="311" spans="8:8" x14ac:dyDescent="0.2">
      <c r="H311" s="30"/>
    </row>
    <row r="312" spans="8:8" x14ac:dyDescent="0.2">
      <c r="H312" s="30"/>
    </row>
    <row r="313" spans="8:8" x14ac:dyDescent="0.2">
      <c r="H313" s="30"/>
    </row>
    <row r="314" spans="8:8" x14ac:dyDescent="0.2">
      <c r="H314" s="30"/>
    </row>
    <row r="315" spans="8:8" x14ac:dyDescent="0.2">
      <c r="H315" s="30"/>
    </row>
    <row r="316" spans="8:8" x14ac:dyDescent="0.2">
      <c r="H316" s="30"/>
    </row>
    <row r="317" spans="8:8" x14ac:dyDescent="0.2">
      <c r="H317" s="30"/>
    </row>
    <row r="318" spans="8:8" x14ac:dyDescent="0.2">
      <c r="H318" s="30"/>
    </row>
    <row r="319" spans="8:8" x14ac:dyDescent="0.2">
      <c r="H319" s="30"/>
    </row>
    <row r="320" spans="8:8" x14ac:dyDescent="0.2">
      <c r="H320" s="30"/>
    </row>
    <row r="321" spans="8:8" x14ac:dyDescent="0.2">
      <c r="H321" s="30"/>
    </row>
    <row r="322" spans="8:8" x14ac:dyDescent="0.2">
      <c r="H322" s="30"/>
    </row>
    <row r="323" spans="8:8" x14ac:dyDescent="0.2">
      <c r="H323" s="30"/>
    </row>
    <row r="324" spans="8:8" x14ac:dyDescent="0.2">
      <c r="H324" s="30"/>
    </row>
    <row r="325" spans="8:8" x14ac:dyDescent="0.2">
      <c r="H325" s="30"/>
    </row>
    <row r="326" spans="8:8" x14ac:dyDescent="0.2">
      <c r="H326" s="30"/>
    </row>
    <row r="327" spans="8:8" x14ac:dyDescent="0.2">
      <c r="H327" s="30"/>
    </row>
    <row r="328" spans="8:8" x14ac:dyDescent="0.2">
      <c r="H328" s="30"/>
    </row>
    <row r="329" spans="8:8" x14ac:dyDescent="0.2">
      <c r="H329" s="30"/>
    </row>
    <row r="330" spans="8:8" x14ac:dyDescent="0.2">
      <c r="H330" s="30"/>
    </row>
    <row r="331" spans="8:8" x14ac:dyDescent="0.2">
      <c r="H331" s="30"/>
    </row>
    <row r="332" spans="8:8" x14ac:dyDescent="0.2">
      <c r="H332" s="30"/>
    </row>
    <row r="333" spans="8:8" x14ac:dyDescent="0.2">
      <c r="H333" s="30"/>
    </row>
    <row r="334" spans="8:8" x14ac:dyDescent="0.2">
      <c r="H334" s="30"/>
    </row>
    <row r="335" spans="8:8" x14ac:dyDescent="0.2">
      <c r="H335" s="30"/>
    </row>
    <row r="336" spans="8:8" x14ac:dyDescent="0.2">
      <c r="H336" s="30"/>
    </row>
    <row r="337" spans="8:8" x14ac:dyDescent="0.2">
      <c r="H337" s="30"/>
    </row>
    <row r="338" spans="8:8" x14ac:dyDescent="0.2">
      <c r="H338" s="30"/>
    </row>
    <row r="339" spans="8:8" x14ac:dyDescent="0.2">
      <c r="H339" s="30"/>
    </row>
    <row r="340" spans="8:8" x14ac:dyDescent="0.2">
      <c r="H340" s="30"/>
    </row>
    <row r="341" spans="8:8" x14ac:dyDescent="0.2">
      <c r="H341" s="30"/>
    </row>
    <row r="342" spans="8:8" x14ac:dyDescent="0.2">
      <c r="H342" s="30"/>
    </row>
    <row r="343" spans="8:8" x14ac:dyDescent="0.2">
      <c r="H343" s="30"/>
    </row>
    <row r="344" spans="8:8" x14ac:dyDescent="0.2">
      <c r="H344" s="30"/>
    </row>
    <row r="345" spans="8:8" x14ac:dyDescent="0.2">
      <c r="H345" s="30"/>
    </row>
    <row r="346" spans="8:8" x14ac:dyDescent="0.2">
      <c r="H346" s="30"/>
    </row>
    <row r="347" spans="8:8" x14ac:dyDescent="0.2">
      <c r="H347" s="30"/>
    </row>
    <row r="348" spans="8:8" x14ac:dyDescent="0.2">
      <c r="H348" s="30"/>
    </row>
    <row r="349" spans="8:8" x14ac:dyDescent="0.2">
      <c r="H349" s="30"/>
    </row>
    <row r="350" spans="8:8" x14ac:dyDescent="0.2">
      <c r="H350" s="30"/>
    </row>
    <row r="351" spans="8:8" x14ac:dyDescent="0.2">
      <c r="H351" s="30"/>
    </row>
    <row r="352" spans="8:8" x14ac:dyDescent="0.2">
      <c r="H352" s="30"/>
    </row>
    <row r="353" spans="8:8" x14ac:dyDescent="0.2">
      <c r="H353" s="30"/>
    </row>
    <row r="354" spans="8:8" x14ac:dyDescent="0.2">
      <c r="H354" s="30"/>
    </row>
    <row r="355" spans="8:8" x14ac:dyDescent="0.2">
      <c r="H355" s="30"/>
    </row>
    <row r="356" spans="8:8" x14ac:dyDescent="0.2">
      <c r="H356" s="30"/>
    </row>
    <row r="357" spans="8:8" x14ac:dyDescent="0.2">
      <c r="H357" s="30"/>
    </row>
    <row r="358" spans="8:8" x14ac:dyDescent="0.2">
      <c r="H358" s="30"/>
    </row>
    <row r="359" spans="8:8" x14ac:dyDescent="0.2">
      <c r="H359" s="30"/>
    </row>
    <row r="360" spans="8:8" x14ac:dyDescent="0.2">
      <c r="H360" s="30"/>
    </row>
    <row r="361" spans="8:8" x14ac:dyDescent="0.2">
      <c r="H361" s="30"/>
    </row>
    <row r="362" spans="8:8" x14ac:dyDescent="0.2">
      <c r="H362" s="30"/>
    </row>
    <row r="363" spans="8:8" x14ac:dyDescent="0.2">
      <c r="H363" s="30"/>
    </row>
    <row r="364" spans="8:8" x14ac:dyDescent="0.2">
      <c r="H364" s="30"/>
    </row>
    <row r="365" spans="8:8" x14ac:dyDescent="0.2">
      <c r="H365" s="30"/>
    </row>
    <row r="366" spans="8:8" x14ac:dyDescent="0.2">
      <c r="H366" s="30"/>
    </row>
    <row r="367" spans="8:8" x14ac:dyDescent="0.2">
      <c r="H367" s="30"/>
    </row>
    <row r="368" spans="8:8" x14ac:dyDescent="0.2">
      <c r="H368" s="30"/>
    </row>
    <row r="369" spans="8:8" x14ac:dyDescent="0.2">
      <c r="H369" s="30"/>
    </row>
    <row r="370" spans="8:8" x14ac:dyDescent="0.2">
      <c r="H370" s="30"/>
    </row>
    <row r="371" spans="8:8" x14ac:dyDescent="0.2">
      <c r="H371" s="30"/>
    </row>
    <row r="372" spans="8:8" x14ac:dyDescent="0.2">
      <c r="H372" s="30"/>
    </row>
    <row r="373" spans="8:8" x14ac:dyDescent="0.2">
      <c r="H373" s="30"/>
    </row>
    <row r="374" spans="8:8" x14ac:dyDescent="0.2">
      <c r="H374" s="30"/>
    </row>
    <row r="375" spans="8:8" x14ac:dyDescent="0.2">
      <c r="H375" s="30"/>
    </row>
    <row r="376" spans="8:8" x14ac:dyDescent="0.2">
      <c r="H376" s="30"/>
    </row>
    <row r="377" spans="8:8" x14ac:dyDescent="0.2">
      <c r="H377" s="30"/>
    </row>
    <row r="378" spans="8:8" x14ac:dyDescent="0.2">
      <c r="H378" s="30"/>
    </row>
    <row r="379" spans="8:8" x14ac:dyDescent="0.2">
      <c r="H379" s="30"/>
    </row>
    <row r="380" spans="8:8" x14ac:dyDescent="0.2">
      <c r="H380" s="30"/>
    </row>
    <row r="381" spans="8:8" x14ac:dyDescent="0.2">
      <c r="H381" s="30"/>
    </row>
    <row r="382" spans="8:8" x14ac:dyDescent="0.2">
      <c r="H382" s="30"/>
    </row>
    <row r="383" spans="8:8" x14ac:dyDescent="0.2">
      <c r="H383" s="30"/>
    </row>
    <row r="384" spans="8:8" x14ac:dyDescent="0.2">
      <c r="H384" s="30"/>
    </row>
    <row r="385" spans="8:8" x14ac:dyDescent="0.2">
      <c r="H385" s="30"/>
    </row>
    <row r="386" spans="8:8" x14ac:dyDescent="0.2">
      <c r="H386" s="30"/>
    </row>
    <row r="387" spans="8:8" x14ac:dyDescent="0.2">
      <c r="H387" s="30"/>
    </row>
    <row r="388" spans="8:8" x14ac:dyDescent="0.2">
      <c r="H388" s="30"/>
    </row>
    <row r="389" spans="8:8" x14ac:dyDescent="0.2">
      <c r="H389" s="30"/>
    </row>
    <row r="390" spans="8:8" x14ac:dyDescent="0.2">
      <c r="H390" s="30"/>
    </row>
    <row r="391" spans="8:8" x14ac:dyDescent="0.2">
      <c r="H391" s="30"/>
    </row>
    <row r="392" spans="8:8" x14ac:dyDescent="0.2">
      <c r="H392" s="30"/>
    </row>
    <row r="393" spans="8:8" x14ac:dyDescent="0.2">
      <c r="H393" s="30"/>
    </row>
    <row r="394" spans="8:8" x14ac:dyDescent="0.2">
      <c r="H394" s="30"/>
    </row>
    <row r="395" spans="8:8" x14ac:dyDescent="0.2">
      <c r="H395" s="30"/>
    </row>
    <row r="396" spans="8:8" x14ac:dyDescent="0.2">
      <c r="H396" s="30"/>
    </row>
    <row r="397" spans="8:8" x14ac:dyDescent="0.2">
      <c r="H397" s="30"/>
    </row>
    <row r="398" spans="8:8" x14ac:dyDescent="0.2">
      <c r="H398" s="30"/>
    </row>
    <row r="399" spans="8:8" x14ac:dyDescent="0.2">
      <c r="H399" s="30"/>
    </row>
    <row r="400" spans="8:8" x14ac:dyDescent="0.2">
      <c r="H400" s="30"/>
    </row>
    <row r="401" spans="8:8" x14ac:dyDescent="0.2">
      <c r="H401" s="30"/>
    </row>
    <row r="402" spans="8:8" x14ac:dyDescent="0.2">
      <c r="H402" s="30"/>
    </row>
    <row r="403" spans="8:8" x14ac:dyDescent="0.2">
      <c r="H403" s="30"/>
    </row>
    <row r="404" spans="8:8" x14ac:dyDescent="0.2">
      <c r="H404" s="30"/>
    </row>
    <row r="405" spans="8:8" x14ac:dyDescent="0.2">
      <c r="H405" s="30"/>
    </row>
    <row r="406" spans="8:8" x14ac:dyDescent="0.2">
      <c r="H406" s="30"/>
    </row>
    <row r="407" spans="8:8" x14ac:dyDescent="0.2">
      <c r="H407" s="30"/>
    </row>
    <row r="408" spans="8:8" x14ac:dyDescent="0.2">
      <c r="H408" s="30"/>
    </row>
    <row r="409" spans="8:8" x14ac:dyDescent="0.2">
      <c r="H409" s="30"/>
    </row>
    <row r="410" spans="8:8" x14ac:dyDescent="0.2">
      <c r="H410" s="30"/>
    </row>
    <row r="411" spans="8:8" x14ac:dyDescent="0.2">
      <c r="H411" s="30"/>
    </row>
    <row r="412" spans="8:8" x14ac:dyDescent="0.2">
      <c r="H412" s="30"/>
    </row>
    <row r="413" spans="8:8" x14ac:dyDescent="0.2">
      <c r="H413" s="30"/>
    </row>
    <row r="414" spans="8:8" x14ac:dyDescent="0.2">
      <c r="H414" s="30"/>
    </row>
    <row r="415" spans="8:8" x14ac:dyDescent="0.2">
      <c r="H415" s="30"/>
    </row>
    <row r="416" spans="8:8" x14ac:dyDescent="0.2">
      <c r="H416" s="30"/>
    </row>
    <row r="417" spans="8:8" x14ac:dyDescent="0.2">
      <c r="H417" s="30"/>
    </row>
    <row r="418" spans="8:8" x14ac:dyDescent="0.2">
      <c r="H418" s="30"/>
    </row>
    <row r="419" spans="8:8" x14ac:dyDescent="0.2">
      <c r="H419" s="30"/>
    </row>
    <row r="420" spans="8:8" x14ac:dyDescent="0.2">
      <c r="H420" s="30"/>
    </row>
    <row r="421" spans="8:8" x14ac:dyDescent="0.2">
      <c r="H421" s="30"/>
    </row>
    <row r="422" spans="8:8" x14ac:dyDescent="0.2">
      <c r="H422" s="30"/>
    </row>
    <row r="423" spans="8:8" x14ac:dyDescent="0.2">
      <c r="H423" s="30"/>
    </row>
    <row r="424" spans="8:8" x14ac:dyDescent="0.2">
      <c r="H424" s="30"/>
    </row>
    <row r="425" spans="8:8" x14ac:dyDescent="0.2">
      <c r="H425" s="30"/>
    </row>
    <row r="426" spans="8:8" x14ac:dyDescent="0.2">
      <c r="H426" s="30"/>
    </row>
    <row r="427" spans="8:8" x14ac:dyDescent="0.2">
      <c r="H427" s="30"/>
    </row>
    <row r="428" spans="8:8" x14ac:dyDescent="0.2">
      <c r="H428" s="30"/>
    </row>
    <row r="429" spans="8:8" x14ac:dyDescent="0.2">
      <c r="H429" s="30"/>
    </row>
    <row r="430" spans="8:8" x14ac:dyDescent="0.2">
      <c r="H430" s="30"/>
    </row>
    <row r="431" spans="8:8" x14ac:dyDescent="0.2">
      <c r="H431" s="30"/>
    </row>
    <row r="432" spans="8:8" x14ac:dyDescent="0.2">
      <c r="H432" s="30"/>
    </row>
    <row r="433" spans="8:8" x14ac:dyDescent="0.2">
      <c r="H433" s="30"/>
    </row>
    <row r="434" spans="8:8" x14ac:dyDescent="0.2">
      <c r="H434" s="30"/>
    </row>
    <row r="435" spans="8:8" x14ac:dyDescent="0.2">
      <c r="H435" s="30"/>
    </row>
    <row r="436" spans="8:8" x14ac:dyDescent="0.2">
      <c r="H436" s="30"/>
    </row>
    <row r="437" spans="8:8" x14ac:dyDescent="0.2">
      <c r="H437" s="30"/>
    </row>
    <row r="438" spans="8:8" x14ac:dyDescent="0.2">
      <c r="H438" s="30"/>
    </row>
    <row r="439" spans="8:8" x14ac:dyDescent="0.2">
      <c r="H439" s="30"/>
    </row>
    <row r="440" spans="8:8" x14ac:dyDescent="0.2">
      <c r="H440" s="30"/>
    </row>
    <row r="441" spans="8:8" x14ac:dyDescent="0.2">
      <c r="H441" s="30"/>
    </row>
    <row r="442" spans="8:8" x14ac:dyDescent="0.2">
      <c r="H442" s="30"/>
    </row>
    <row r="443" spans="8:8" x14ac:dyDescent="0.2">
      <c r="H443" s="30"/>
    </row>
    <row r="444" spans="8:8" x14ac:dyDescent="0.2">
      <c r="H444" s="30"/>
    </row>
    <row r="445" spans="8:8" x14ac:dyDescent="0.2">
      <c r="H445" s="30"/>
    </row>
    <row r="446" spans="8:8" x14ac:dyDescent="0.2">
      <c r="H446" s="30"/>
    </row>
    <row r="447" spans="8:8" x14ac:dyDescent="0.2">
      <c r="H447" s="30"/>
    </row>
    <row r="448" spans="8:8" x14ac:dyDescent="0.2">
      <c r="H448" s="30"/>
    </row>
    <row r="449" spans="8:8" x14ac:dyDescent="0.2">
      <c r="H449" s="30"/>
    </row>
    <row r="450" spans="8:8" x14ac:dyDescent="0.2">
      <c r="H450" s="30"/>
    </row>
    <row r="451" spans="8:8" x14ac:dyDescent="0.2">
      <c r="H451" s="30"/>
    </row>
    <row r="452" spans="8:8" x14ac:dyDescent="0.2">
      <c r="H452" s="30"/>
    </row>
    <row r="453" spans="8:8" x14ac:dyDescent="0.2">
      <c r="H453" s="30"/>
    </row>
    <row r="454" spans="8:8" x14ac:dyDescent="0.2">
      <c r="H454" s="30"/>
    </row>
    <row r="455" spans="8:8" x14ac:dyDescent="0.2">
      <c r="H455" s="30"/>
    </row>
    <row r="456" spans="8:8" x14ac:dyDescent="0.2">
      <c r="H456" s="30"/>
    </row>
    <row r="457" spans="8:8" x14ac:dyDescent="0.2">
      <c r="H457" s="30"/>
    </row>
    <row r="458" spans="8:8" x14ac:dyDescent="0.2">
      <c r="H458" s="30"/>
    </row>
    <row r="459" spans="8:8" x14ac:dyDescent="0.2">
      <c r="H459" s="30"/>
    </row>
    <row r="460" spans="8:8" x14ac:dyDescent="0.2">
      <c r="H460" s="30"/>
    </row>
    <row r="461" spans="8:8" x14ac:dyDescent="0.2">
      <c r="H461" s="30"/>
    </row>
    <row r="462" spans="8:8" x14ac:dyDescent="0.2">
      <c r="H462" s="30"/>
    </row>
    <row r="463" spans="8:8" x14ac:dyDescent="0.2">
      <c r="H463" s="30"/>
    </row>
    <row r="464" spans="8:8" x14ac:dyDescent="0.2">
      <c r="H464" s="30"/>
    </row>
    <row r="465" spans="8:8" x14ac:dyDescent="0.2">
      <c r="H465" s="30"/>
    </row>
    <row r="466" spans="8:8" x14ac:dyDescent="0.2">
      <c r="H466" s="30"/>
    </row>
    <row r="467" spans="8:8" x14ac:dyDescent="0.2">
      <c r="H467" s="30"/>
    </row>
    <row r="468" spans="8:8" x14ac:dyDescent="0.2">
      <c r="H468" s="30"/>
    </row>
    <row r="469" spans="8:8" x14ac:dyDescent="0.2">
      <c r="H469" s="30"/>
    </row>
    <row r="470" spans="8:8" x14ac:dyDescent="0.2">
      <c r="H470" s="30"/>
    </row>
    <row r="471" spans="8:8" x14ac:dyDescent="0.2">
      <c r="H471" s="30"/>
    </row>
    <row r="472" spans="8:8" x14ac:dyDescent="0.2">
      <c r="H472" s="30"/>
    </row>
    <row r="473" spans="8:8" x14ac:dyDescent="0.2">
      <c r="H473" s="30"/>
    </row>
    <row r="474" spans="8:8" x14ac:dyDescent="0.2">
      <c r="H474" s="30"/>
    </row>
    <row r="475" spans="8:8" x14ac:dyDescent="0.2">
      <c r="H475" s="30"/>
    </row>
    <row r="476" spans="8:8" x14ac:dyDescent="0.2">
      <c r="H476" s="30"/>
    </row>
    <row r="477" spans="8:8" x14ac:dyDescent="0.2">
      <c r="H477" s="30"/>
    </row>
    <row r="478" spans="8:8" x14ac:dyDescent="0.2">
      <c r="H478" s="30"/>
    </row>
    <row r="479" spans="8:8" x14ac:dyDescent="0.2">
      <c r="H479" s="30"/>
    </row>
    <row r="480" spans="8:8" x14ac:dyDescent="0.2">
      <c r="H480" s="30"/>
    </row>
    <row r="481" spans="8:8" x14ac:dyDescent="0.2">
      <c r="H481" s="30"/>
    </row>
    <row r="482" spans="8:8" x14ac:dyDescent="0.2">
      <c r="H482" s="30"/>
    </row>
    <row r="483" spans="8:8" x14ac:dyDescent="0.2">
      <c r="H483" s="30"/>
    </row>
    <row r="484" spans="8:8" x14ac:dyDescent="0.2">
      <c r="H484" s="30"/>
    </row>
    <row r="485" spans="8:8" x14ac:dyDescent="0.2">
      <c r="H485" s="30"/>
    </row>
    <row r="486" spans="8:8" x14ac:dyDescent="0.2">
      <c r="H486" s="30"/>
    </row>
    <row r="487" spans="8:8" x14ac:dyDescent="0.2">
      <c r="H487" s="30"/>
    </row>
    <row r="488" spans="8:8" x14ac:dyDescent="0.2">
      <c r="H488" s="30"/>
    </row>
    <row r="489" spans="8:8" x14ac:dyDescent="0.2">
      <c r="H489" s="30"/>
    </row>
    <row r="490" spans="8:8" x14ac:dyDescent="0.2">
      <c r="H490" s="30"/>
    </row>
    <row r="491" spans="8:8" x14ac:dyDescent="0.2">
      <c r="H491" s="30"/>
    </row>
    <row r="492" spans="8:8" x14ac:dyDescent="0.2">
      <c r="H492" s="30"/>
    </row>
    <row r="493" spans="8:8" x14ac:dyDescent="0.2">
      <c r="H493" s="30"/>
    </row>
    <row r="494" spans="8:8" x14ac:dyDescent="0.2">
      <c r="H494" s="30"/>
    </row>
    <row r="495" spans="8:8" x14ac:dyDescent="0.2">
      <c r="H495" s="30"/>
    </row>
    <row r="496" spans="8:8" x14ac:dyDescent="0.2">
      <c r="H496" s="30"/>
    </row>
    <row r="497" spans="8:8" x14ac:dyDescent="0.2">
      <c r="H497" s="30"/>
    </row>
    <row r="498" spans="8:8" x14ac:dyDescent="0.2">
      <c r="H498" s="30"/>
    </row>
    <row r="499" spans="8:8" x14ac:dyDescent="0.2">
      <c r="H499" s="30"/>
    </row>
    <row r="500" spans="8:8" x14ac:dyDescent="0.2">
      <c r="H500" s="30"/>
    </row>
    <row r="501" spans="8:8" x14ac:dyDescent="0.2">
      <c r="H501" s="30"/>
    </row>
    <row r="502" spans="8:8" x14ac:dyDescent="0.2">
      <c r="H502" s="30"/>
    </row>
    <row r="503" spans="8:8" x14ac:dyDescent="0.2">
      <c r="H503" s="30"/>
    </row>
    <row r="504" spans="8:8" x14ac:dyDescent="0.2">
      <c r="H504" s="30"/>
    </row>
    <row r="505" spans="8:8" x14ac:dyDescent="0.2">
      <c r="H505" s="30"/>
    </row>
    <row r="506" spans="8:8" x14ac:dyDescent="0.2">
      <c r="H506" s="30"/>
    </row>
    <row r="507" spans="8:8" x14ac:dyDescent="0.2">
      <c r="H507" s="30"/>
    </row>
    <row r="508" spans="8:8" x14ac:dyDescent="0.2">
      <c r="H508" s="30"/>
    </row>
    <row r="509" spans="8:8" x14ac:dyDescent="0.2">
      <c r="H509" s="30"/>
    </row>
    <row r="510" spans="8:8" x14ac:dyDescent="0.2">
      <c r="H510" s="30"/>
    </row>
    <row r="511" spans="8:8" x14ac:dyDescent="0.2">
      <c r="H511" s="30"/>
    </row>
    <row r="512" spans="8:8" x14ac:dyDescent="0.2">
      <c r="H512" s="30"/>
    </row>
    <row r="513" spans="8:8" x14ac:dyDescent="0.2">
      <c r="H513" s="30"/>
    </row>
    <row r="514" spans="8:8" x14ac:dyDescent="0.2">
      <c r="H514" s="30"/>
    </row>
    <row r="515" spans="8:8" x14ac:dyDescent="0.2">
      <c r="H515" s="30"/>
    </row>
    <row r="516" spans="8:8" x14ac:dyDescent="0.2">
      <c r="H516" s="30"/>
    </row>
    <row r="517" spans="8:8" x14ac:dyDescent="0.2">
      <c r="H517" s="30"/>
    </row>
    <row r="518" spans="8:8" x14ac:dyDescent="0.2">
      <c r="H518" s="30"/>
    </row>
    <row r="519" spans="8:8" x14ac:dyDescent="0.2">
      <c r="H519" s="30"/>
    </row>
    <row r="520" spans="8:8" x14ac:dyDescent="0.2">
      <c r="H520" s="30"/>
    </row>
    <row r="521" spans="8:8" x14ac:dyDescent="0.2">
      <c r="H521" s="30"/>
    </row>
    <row r="522" spans="8:8" x14ac:dyDescent="0.2">
      <c r="H522" s="30"/>
    </row>
    <row r="523" spans="8:8" x14ac:dyDescent="0.2">
      <c r="H523" s="30"/>
    </row>
    <row r="524" spans="8:8" x14ac:dyDescent="0.2">
      <c r="H524" s="30"/>
    </row>
    <row r="525" spans="8:8" x14ac:dyDescent="0.2">
      <c r="H525" s="30"/>
    </row>
    <row r="526" spans="8:8" x14ac:dyDescent="0.2">
      <c r="H526" s="30"/>
    </row>
    <row r="527" spans="8:8" x14ac:dyDescent="0.2">
      <c r="H527" s="30"/>
    </row>
    <row r="528" spans="8:8" x14ac:dyDescent="0.2">
      <c r="H528" s="30"/>
    </row>
    <row r="529" spans="8:8" x14ac:dyDescent="0.2">
      <c r="H529" s="30"/>
    </row>
    <row r="530" spans="8:8" x14ac:dyDescent="0.2">
      <c r="H530" s="30"/>
    </row>
    <row r="531" spans="8:8" x14ac:dyDescent="0.2">
      <c r="H531" s="30"/>
    </row>
    <row r="532" spans="8:8" x14ac:dyDescent="0.2">
      <c r="H532" s="30"/>
    </row>
    <row r="533" spans="8:8" x14ac:dyDescent="0.2">
      <c r="H533" s="30"/>
    </row>
    <row r="534" spans="8:8" x14ac:dyDescent="0.2">
      <c r="H534" s="30"/>
    </row>
    <row r="535" spans="8:8" x14ac:dyDescent="0.2">
      <c r="H535" s="30"/>
    </row>
    <row r="536" spans="8:8" x14ac:dyDescent="0.2">
      <c r="H536" s="30"/>
    </row>
    <row r="537" spans="8:8" x14ac:dyDescent="0.2">
      <c r="H537" s="30"/>
    </row>
    <row r="538" spans="8:8" x14ac:dyDescent="0.2">
      <c r="H538" s="30"/>
    </row>
    <row r="539" spans="8:8" x14ac:dyDescent="0.2">
      <c r="H539" s="30"/>
    </row>
    <row r="540" spans="8:8" x14ac:dyDescent="0.2">
      <c r="H540" s="30"/>
    </row>
    <row r="541" spans="8:8" x14ac:dyDescent="0.2">
      <c r="H541" s="30"/>
    </row>
    <row r="542" spans="8:8" x14ac:dyDescent="0.2">
      <c r="H542" s="30"/>
    </row>
    <row r="543" spans="8:8" x14ac:dyDescent="0.2">
      <c r="H543" s="30"/>
    </row>
    <row r="544" spans="8:8" x14ac:dyDescent="0.2">
      <c r="H544" s="30"/>
    </row>
    <row r="545" spans="8:8" x14ac:dyDescent="0.2">
      <c r="H545" s="30"/>
    </row>
    <row r="546" spans="8:8" x14ac:dyDescent="0.2">
      <c r="H546" s="30"/>
    </row>
    <row r="547" spans="8:8" x14ac:dyDescent="0.2">
      <c r="H547" s="30"/>
    </row>
    <row r="548" spans="8:8" x14ac:dyDescent="0.2">
      <c r="H548" s="30"/>
    </row>
    <row r="549" spans="8:8" x14ac:dyDescent="0.2">
      <c r="H549" s="30"/>
    </row>
    <row r="550" spans="8:8" x14ac:dyDescent="0.2">
      <c r="H550" s="30"/>
    </row>
    <row r="551" spans="8:8" x14ac:dyDescent="0.2">
      <c r="H551" s="30"/>
    </row>
    <row r="552" spans="8:8" x14ac:dyDescent="0.2">
      <c r="H552" s="30"/>
    </row>
    <row r="553" spans="8:8" x14ac:dyDescent="0.2">
      <c r="H553" s="30"/>
    </row>
    <row r="554" spans="8:8" x14ac:dyDescent="0.2">
      <c r="H554" s="30"/>
    </row>
    <row r="555" spans="8:8" x14ac:dyDescent="0.2">
      <c r="H555" s="30"/>
    </row>
    <row r="556" spans="8:8" x14ac:dyDescent="0.2">
      <c r="H556" s="30"/>
    </row>
    <row r="557" spans="8:8" x14ac:dyDescent="0.2">
      <c r="H557" s="30"/>
    </row>
    <row r="558" spans="8:8" x14ac:dyDescent="0.2">
      <c r="H558" s="30"/>
    </row>
    <row r="559" spans="8:8" x14ac:dyDescent="0.2">
      <c r="H559" s="30"/>
    </row>
    <row r="560" spans="8:8" x14ac:dyDescent="0.2">
      <c r="H560" s="30"/>
    </row>
    <row r="561" spans="8:8" x14ac:dyDescent="0.2">
      <c r="H561" s="30"/>
    </row>
    <row r="562" spans="8:8" x14ac:dyDescent="0.2">
      <c r="H562" s="30"/>
    </row>
    <row r="563" spans="8:8" x14ac:dyDescent="0.2">
      <c r="H563" s="30"/>
    </row>
    <row r="564" spans="8:8" x14ac:dyDescent="0.2">
      <c r="H564" s="30"/>
    </row>
    <row r="565" spans="8:8" x14ac:dyDescent="0.2">
      <c r="H565" s="30"/>
    </row>
    <row r="566" spans="8:8" x14ac:dyDescent="0.2">
      <c r="H566" s="30"/>
    </row>
    <row r="567" spans="8:8" x14ac:dyDescent="0.2">
      <c r="H567" s="30"/>
    </row>
    <row r="568" spans="8:8" x14ac:dyDescent="0.2">
      <c r="H568" s="30"/>
    </row>
    <row r="569" spans="8:8" x14ac:dyDescent="0.2">
      <c r="H569" s="30"/>
    </row>
    <row r="570" spans="8:8" x14ac:dyDescent="0.2">
      <c r="H570" s="30"/>
    </row>
    <row r="571" spans="8:8" x14ac:dyDescent="0.2">
      <c r="H571" s="30"/>
    </row>
    <row r="572" spans="8:8" x14ac:dyDescent="0.2">
      <c r="H572" s="30"/>
    </row>
    <row r="573" spans="8:8" x14ac:dyDescent="0.2">
      <c r="H573" s="30"/>
    </row>
    <row r="574" spans="8:8" x14ac:dyDescent="0.2">
      <c r="H574" s="30"/>
    </row>
    <row r="575" spans="8:8" x14ac:dyDescent="0.2">
      <c r="H575" s="30"/>
    </row>
    <row r="576" spans="8:8" x14ac:dyDescent="0.2">
      <c r="H576" s="30"/>
    </row>
    <row r="577" spans="8:8" x14ac:dyDescent="0.2">
      <c r="H577" s="30"/>
    </row>
    <row r="578" spans="8:8" x14ac:dyDescent="0.2">
      <c r="H578" s="30"/>
    </row>
    <row r="579" spans="8:8" x14ac:dyDescent="0.2">
      <c r="H579" s="30"/>
    </row>
    <row r="580" spans="8:8" x14ac:dyDescent="0.2">
      <c r="H580" s="30"/>
    </row>
    <row r="581" spans="8:8" x14ac:dyDescent="0.2">
      <c r="H581" s="30"/>
    </row>
    <row r="582" spans="8:8" x14ac:dyDescent="0.2">
      <c r="H582" s="30"/>
    </row>
    <row r="583" spans="8:8" x14ac:dyDescent="0.2">
      <c r="H583" s="30"/>
    </row>
    <row r="584" spans="8:8" x14ac:dyDescent="0.2">
      <c r="H584" s="30"/>
    </row>
    <row r="585" spans="8:8" x14ac:dyDescent="0.2">
      <c r="H585" s="30"/>
    </row>
    <row r="586" spans="8:8" x14ac:dyDescent="0.2">
      <c r="H586" s="30"/>
    </row>
    <row r="587" spans="8:8" x14ac:dyDescent="0.2">
      <c r="H587" s="30"/>
    </row>
    <row r="588" spans="8:8" x14ac:dyDescent="0.2">
      <c r="H588" s="30"/>
    </row>
    <row r="589" spans="8:8" x14ac:dyDescent="0.2">
      <c r="H589" s="30"/>
    </row>
    <row r="590" spans="8:8" x14ac:dyDescent="0.2">
      <c r="H590" s="30"/>
    </row>
    <row r="591" spans="8:8" x14ac:dyDescent="0.2">
      <c r="H591" s="30"/>
    </row>
    <row r="592" spans="8:8" x14ac:dyDescent="0.2">
      <c r="H592" s="30"/>
    </row>
    <row r="593" spans="8:8" x14ac:dyDescent="0.2">
      <c r="H593" s="30"/>
    </row>
    <row r="594" spans="8:8" x14ac:dyDescent="0.2">
      <c r="H594" s="30"/>
    </row>
    <row r="595" spans="8:8" x14ac:dyDescent="0.2">
      <c r="H595" s="30"/>
    </row>
    <row r="596" spans="8:8" x14ac:dyDescent="0.2">
      <c r="H596" s="30"/>
    </row>
    <row r="597" spans="8:8" x14ac:dyDescent="0.2">
      <c r="H597" s="30"/>
    </row>
    <row r="598" spans="8:8" x14ac:dyDescent="0.2">
      <c r="H598" s="30"/>
    </row>
    <row r="599" spans="8:8" x14ac:dyDescent="0.2">
      <c r="H599" s="30"/>
    </row>
    <row r="600" spans="8:8" x14ac:dyDescent="0.2">
      <c r="H600" s="30"/>
    </row>
    <row r="601" spans="8:8" x14ac:dyDescent="0.2">
      <c r="H601" s="30"/>
    </row>
    <row r="602" spans="8:8" x14ac:dyDescent="0.2">
      <c r="H602" s="30"/>
    </row>
    <row r="603" spans="8:8" x14ac:dyDescent="0.2">
      <c r="H603" s="30"/>
    </row>
    <row r="604" spans="8:8" x14ac:dyDescent="0.2">
      <c r="H604" s="30"/>
    </row>
    <row r="605" spans="8:8" x14ac:dyDescent="0.2">
      <c r="H605" s="30"/>
    </row>
    <row r="606" spans="8:8" x14ac:dyDescent="0.2">
      <c r="H606" s="30"/>
    </row>
    <row r="607" spans="8:8" x14ac:dyDescent="0.2">
      <c r="H607" s="30"/>
    </row>
    <row r="608" spans="8:8" x14ac:dyDescent="0.2">
      <c r="H608" s="30"/>
    </row>
    <row r="609" spans="8:8" x14ac:dyDescent="0.2">
      <c r="H609" s="30"/>
    </row>
    <row r="610" spans="8:8" x14ac:dyDescent="0.2">
      <c r="H610" s="30"/>
    </row>
    <row r="611" spans="8:8" x14ac:dyDescent="0.2">
      <c r="H611" s="30"/>
    </row>
    <row r="612" spans="8:8" x14ac:dyDescent="0.2">
      <c r="H612" s="30"/>
    </row>
    <row r="613" spans="8:8" x14ac:dyDescent="0.2">
      <c r="H613" s="30"/>
    </row>
    <row r="614" spans="8:8" x14ac:dyDescent="0.2">
      <c r="H614" s="30"/>
    </row>
    <row r="615" spans="8:8" x14ac:dyDescent="0.2">
      <c r="H615" s="30"/>
    </row>
    <row r="616" spans="8:8" x14ac:dyDescent="0.2">
      <c r="H616" s="30"/>
    </row>
    <row r="617" spans="8:8" x14ac:dyDescent="0.2">
      <c r="H617" s="30"/>
    </row>
    <row r="618" spans="8:8" x14ac:dyDescent="0.2">
      <c r="H618" s="30"/>
    </row>
    <row r="619" spans="8:8" x14ac:dyDescent="0.2">
      <c r="H619" s="30"/>
    </row>
    <row r="620" spans="8:8" x14ac:dyDescent="0.2">
      <c r="H620" s="30"/>
    </row>
    <row r="621" spans="8:8" x14ac:dyDescent="0.2">
      <c r="H621" s="30"/>
    </row>
    <row r="622" spans="8:8" x14ac:dyDescent="0.2">
      <c r="H622" s="30"/>
    </row>
    <row r="623" spans="8:8" x14ac:dyDescent="0.2">
      <c r="H623" s="30"/>
    </row>
    <row r="624" spans="8:8" x14ac:dyDescent="0.2">
      <c r="H624" s="30"/>
    </row>
    <row r="625" spans="8:8" x14ac:dyDescent="0.2">
      <c r="H625" s="30"/>
    </row>
    <row r="626" spans="8:8" x14ac:dyDescent="0.2">
      <c r="H626" s="30"/>
    </row>
    <row r="627" spans="8:8" x14ac:dyDescent="0.2">
      <c r="H627" s="30"/>
    </row>
    <row r="628" spans="8:8" x14ac:dyDescent="0.2">
      <c r="H628" s="30"/>
    </row>
    <row r="629" spans="8:8" x14ac:dyDescent="0.2">
      <c r="H629" s="30"/>
    </row>
    <row r="630" spans="8:8" x14ac:dyDescent="0.2">
      <c r="H630" s="30"/>
    </row>
    <row r="631" spans="8:8" x14ac:dyDescent="0.2">
      <c r="H631" s="30"/>
    </row>
    <row r="632" spans="8:8" x14ac:dyDescent="0.2">
      <c r="H632" s="30"/>
    </row>
    <row r="633" spans="8:8" x14ac:dyDescent="0.2">
      <c r="H633" s="30"/>
    </row>
    <row r="634" spans="8:8" x14ac:dyDescent="0.2">
      <c r="H634" s="30"/>
    </row>
    <row r="635" spans="8:8" x14ac:dyDescent="0.2">
      <c r="H635" s="30"/>
    </row>
    <row r="636" spans="8:8" x14ac:dyDescent="0.2">
      <c r="H636" s="30"/>
    </row>
    <row r="637" spans="8:8" x14ac:dyDescent="0.2">
      <c r="H637" s="30"/>
    </row>
    <row r="638" spans="8:8" x14ac:dyDescent="0.2">
      <c r="H638" s="30"/>
    </row>
    <row r="639" spans="8:8" x14ac:dyDescent="0.2">
      <c r="H639" s="30"/>
    </row>
    <row r="640" spans="8:8" x14ac:dyDescent="0.2">
      <c r="H640" s="30"/>
    </row>
    <row r="641" spans="8:8" x14ac:dyDescent="0.2">
      <c r="H641" s="30"/>
    </row>
    <row r="642" spans="8:8" x14ac:dyDescent="0.2">
      <c r="H642" s="30"/>
    </row>
    <row r="643" spans="8:8" x14ac:dyDescent="0.2">
      <c r="H643" s="30"/>
    </row>
    <row r="644" spans="8:8" x14ac:dyDescent="0.2">
      <c r="H644" s="30"/>
    </row>
    <row r="645" spans="8:8" x14ac:dyDescent="0.2">
      <c r="H645" s="30"/>
    </row>
    <row r="646" spans="8:8" x14ac:dyDescent="0.2">
      <c r="H646" s="30"/>
    </row>
    <row r="647" spans="8:8" x14ac:dyDescent="0.2">
      <c r="H647" s="30"/>
    </row>
    <row r="648" spans="8:8" x14ac:dyDescent="0.2">
      <c r="H648" s="30"/>
    </row>
    <row r="649" spans="8:8" x14ac:dyDescent="0.2">
      <c r="H649" s="30"/>
    </row>
    <row r="650" spans="8:8" x14ac:dyDescent="0.2">
      <c r="H650" s="30"/>
    </row>
    <row r="651" spans="8:8" x14ac:dyDescent="0.2">
      <c r="H651" s="30"/>
    </row>
    <row r="652" spans="8:8" x14ac:dyDescent="0.2">
      <c r="H652" s="30"/>
    </row>
    <row r="653" spans="8:8" x14ac:dyDescent="0.2">
      <c r="H653" s="30"/>
    </row>
    <row r="654" spans="8:8" x14ac:dyDescent="0.2">
      <c r="H654" s="30"/>
    </row>
    <row r="655" spans="8:8" x14ac:dyDescent="0.2">
      <c r="H655" s="30"/>
    </row>
    <row r="656" spans="8:8" x14ac:dyDescent="0.2">
      <c r="H656" s="30"/>
    </row>
    <row r="657" spans="8:8" x14ac:dyDescent="0.2">
      <c r="H657" s="30"/>
    </row>
    <row r="658" spans="8:8" x14ac:dyDescent="0.2">
      <c r="H658" s="30"/>
    </row>
    <row r="659" spans="8:8" x14ac:dyDescent="0.2">
      <c r="H659" s="30"/>
    </row>
    <row r="660" spans="8:8" x14ac:dyDescent="0.2">
      <c r="H660" s="30"/>
    </row>
    <row r="661" spans="8:8" x14ac:dyDescent="0.2">
      <c r="H661" s="30"/>
    </row>
    <row r="662" spans="8:8" x14ac:dyDescent="0.2">
      <c r="H662" s="30"/>
    </row>
    <row r="663" spans="8:8" x14ac:dyDescent="0.2">
      <c r="H663" s="30"/>
    </row>
    <row r="664" spans="8:8" x14ac:dyDescent="0.2">
      <c r="H664" s="30"/>
    </row>
    <row r="665" spans="8:8" x14ac:dyDescent="0.2">
      <c r="H665" s="30"/>
    </row>
    <row r="666" spans="8:8" x14ac:dyDescent="0.2">
      <c r="H666" s="30"/>
    </row>
    <row r="667" spans="8:8" x14ac:dyDescent="0.2">
      <c r="H667" s="30"/>
    </row>
    <row r="668" spans="8:8" x14ac:dyDescent="0.2">
      <c r="H668" s="30"/>
    </row>
    <row r="669" spans="8:8" x14ac:dyDescent="0.2">
      <c r="H669" s="30"/>
    </row>
    <row r="670" spans="8:8" x14ac:dyDescent="0.2">
      <c r="H670" s="30"/>
    </row>
    <row r="671" spans="8:8" x14ac:dyDescent="0.2">
      <c r="H671" s="30"/>
    </row>
    <row r="672" spans="8:8" x14ac:dyDescent="0.2">
      <c r="H672" s="30"/>
    </row>
    <row r="673" spans="8:8" x14ac:dyDescent="0.2">
      <c r="H673" s="30"/>
    </row>
    <row r="674" spans="8:8" x14ac:dyDescent="0.2">
      <c r="H674" s="30"/>
    </row>
    <row r="675" spans="8:8" x14ac:dyDescent="0.2">
      <c r="H675" s="30"/>
    </row>
    <row r="676" spans="8:8" x14ac:dyDescent="0.2">
      <c r="H676" s="30"/>
    </row>
    <row r="677" spans="8:8" x14ac:dyDescent="0.2">
      <c r="H677" s="30"/>
    </row>
    <row r="678" spans="8:8" x14ac:dyDescent="0.2">
      <c r="H678" s="30"/>
    </row>
    <row r="679" spans="8:8" x14ac:dyDescent="0.2">
      <c r="H679" s="30"/>
    </row>
    <row r="680" spans="8:8" x14ac:dyDescent="0.2">
      <c r="H680" s="30"/>
    </row>
    <row r="681" spans="8:8" x14ac:dyDescent="0.2">
      <c r="H681" s="30"/>
    </row>
    <row r="682" spans="8:8" x14ac:dyDescent="0.2">
      <c r="H682" s="30"/>
    </row>
    <row r="683" spans="8:8" x14ac:dyDescent="0.2">
      <c r="H683" s="30"/>
    </row>
    <row r="684" spans="8:8" x14ac:dyDescent="0.2">
      <c r="H684" s="30"/>
    </row>
    <row r="685" spans="8:8" x14ac:dyDescent="0.2">
      <c r="H685" s="30"/>
    </row>
    <row r="686" spans="8:8" x14ac:dyDescent="0.2">
      <c r="H686" s="30"/>
    </row>
    <row r="687" spans="8:8" x14ac:dyDescent="0.2">
      <c r="H687" s="30"/>
    </row>
    <row r="688" spans="8:8" x14ac:dyDescent="0.2">
      <c r="H688" s="30"/>
    </row>
    <row r="689" spans="8:8" x14ac:dyDescent="0.2">
      <c r="H689" s="30"/>
    </row>
    <row r="690" spans="8:8" x14ac:dyDescent="0.2">
      <c r="H690" s="30"/>
    </row>
    <row r="691" spans="8:8" x14ac:dyDescent="0.2">
      <c r="H691" s="30"/>
    </row>
    <row r="692" spans="8:8" x14ac:dyDescent="0.2">
      <c r="H692" s="30"/>
    </row>
    <row r="693" spans="8:8" x14ac:dyDescent="0.2">
      <c r="H693" s="30"/>
    </row>
    <row r="694" spans="8:8" x14ac:dyDescent="0.2">
      <c r="H694" s="30"/>
    </row>
    <row r="695" spans="8:8" x14ac:dyDescent="0.2">
      <c r="H695" s="30"/>
    </row>
    <row r="696" spans="8:8" x14ac:dyDescent="0.2">
      <c r="H696" s="30"/>
    </row>
    <row r="697" spans="8:8" x14ac:dyDescent="0.2">
      <c r="H697" s="30"/>
    </row>
    <row r="698" spans="8:8" x14ac:dyDescent="0.2">
      <c r="H698" s="30"/>
    </row>
    <row r="699" spans="8:8" x14ac:dyDescent="0.2">
      <c r="H699" s="30"/>
    </row>
    <row r="700" spans="8:8" x14ac:dyDescent="0.2">
      <c r="H700" s="30"/>
    </row>
    <row r="701" spans="8:8" x14ac:dyDescent="0.2">
      <c r="H701" s="30"/>
    </row>
    <row r="702" spans="8:8" x14ac:dyDescent="0.2">
      <c r="H702" s="30"/>
    </row>
    <row r="703" spans="8:8" x14ac:dyDescent="0.2">
      <c r="H703" s="30"/>
    </row>
    <row r="704" spans="8:8" x14ac:dyDescent="0.2">
      <c r="H704" s="30"/>
    </row>
    <row r="705" spans="8:8" x14ac:dyDescent="0.2">
      <c r="H705" s="30"/>
    </row>
    <row r="706" spans="8:8" x14ac:dyDescent="0.2">
      <c r="H706" s="30"/>
    </row>
    <row r="707" spans="8:8" x14ac:dyDescent="0.2">
      <c r="H707" s="30"/>
    </row>
    <row r="708" spans="8:8" x14ac:dyDescent="0.2">
      <c r="H708" s="30"/>
    </row>
    <row r="709" spans="8:8" x14ac:dyDescent="0.2">
      <c r="H709" s="30"/>
    </row>
    <row r="710" spans="8:8" x14ac:dyDescent="0.2">
      <c r="H710" s="30"/>
    </row>
    <row r="711" spans="8:8" x14ac:dyDescent="0.2">
      <c r="H711" s="30"/>
    </row>
    <row r="712" spans="8:8" x14ac:dyDescent="0.2">
      <c r="H712" s="30"/>
    </row>
    <row r="713" spans="8:8" x14ac:dyDescent="0.2">
      <c r="H713" s="30"/>
    </row>
    <row r="714" spans="8:8" x14ac:dyDescent="0.2">
      <c r="H714" s="30"/>
    </row>
    <row r="715" spans="8:8" x14ac:dyDescent="0.2">
      <c r="H715" s="30"/>
    </row>
    <row r="716" spans="8:8" x14ac:dyDescent="0.2">
      <c r="H716" s="30"/>
    </row>
    <row r="717" spans="8:8" x14ac:dyDescent="0.2">
      <c r="H717" s="30"/>
    </row>
    <row r="718" spans="8:8" x14ac:dyDescent="0.2">
      <c r="H718" s="30"/>
    </row>
    <row r="719" spans="8:8" x14ac:dyDescent="0.2">
      <c r="H719" s="30"/>
    </row>
    <row r="720" spans="8:8" x14ac:dyDescent="0.2">
      <c r="H720" s="30"/>
    </row>
    <row r="721" spans="8:8" x14ac:dyDescent="0.2">
      <c r="H721" s="30"/>
    </row>
    <row r="722" spans="8:8" x14ac:dyDescent="0.2">
      <c r="H722" s="30"/>
    </row>
    <row r="723" spans="8:8" x14ac:dyDescent="0.2">
      <c r="H723" s="30"/>
    </row>
    <row r="724" spans="8:8" x14ac:dyDescent="0.2">
      <c r="H724" s="30"/>
    </row>
    <row r="725" spans="8:8" x14ac:dyDescent="0.2">
      <c r="H725" s="30"/>
    </row>
    <row r="726" spans="8:8" x14ac:dyDescent="0.2">
      <c r="H726" s="30"/>
    </row>
    <row r="727" spans="8:8" x14ac:dyDescent="0.2">
      <c r="H727" s="30"/>
    </row>
    <row r="728" spans="8:8" x14ac:dyDescent="0.2">
      <c r="H728" s="30"/>
    </row>
    <row r="729" spans="8:8" x14ac:dyDescent="0.2">
      <c r="H729" s="30"/>
    </row>
    <row r="730" spans="8:8" x14ac:dyDescent="0.2">
      <c r="H730" s="30"/>
    </row>
    <row r="731" spans="8:8" x14ac:dyDescent="0.2">
      <c r="H731" s="30"/>
    </row>
    <row r="732" spans="8:8" x14ac:dyDescent="0.2">
      <c r="H732" s="30"/>
    </row>
    <row r="733" spans="8:8" x14ac:dyDescent="0.2">
      <c r="H733" s="30"/>
    </row>
    <row r="734" spans="8:8" x14ac:dyDescent="0.2">
      <c r="H734" s="30"/>
    </row>
    <row r="735" spans="8:8" x14ac:dyDescent="0.2">
      <c r="H735" s="30"/>
    </row>
    <row r="736" spans="8:8" x14ac:dyDescent="0.2">
      <c r="H736" s="30"/>
    </row>
    <row r="737" spans="8:8" x14ac:dyDescent="0.2">
      <c r="H737" s="30"/>
    </row>
    <row r="738" spans="8:8" x14ac:dyDescent="0.2">
      <c r="H738" s="30"/>
    </row>
    <row r="739" spans="8:8" x14ac:dyDescent="0.2">
      <c r="H739" s="30"/>
    </row>
    <row r="740" spans="8:8" x14ac:dyDescent="0.2">
      <c r="H740" s="30"/>
    </row>
    <row r="741" spans="8:8" x14ac:dyDescent="0.2">
      <c r="H741" s="30"/>
    </row>
    <row r="742" spans="8:8" x14ac:dyDescent="0.2">
      <c r="H742" s="30"/>
    </row>
    <row r="743" spans="8:8" x14ac:dyDescent="0.2">
      <c r="H743" s="30"/>
    </row>
    <row r="744" spans="8:8" x14ac:dyDescent="0.2">
      <c r="H744" s="30"/>
    </row>
    <row r="745" spans="8:8" x14ac:dyDescent="0.2">
      <c r="H745" s="30"/>
    </row>
    <row r="746" spans="8:8" x14ac:dyDescent="0.2">
      <c r="H746" s="30"/>
    </row>
    <row r="747" spans="8:8" x14ac:dyDescent="0.2">
      <c r="H747" s="30"/>
    </row>
    <row r="748" spans="8:8" x14ac:dyDescent="0.2">
      <c r="H748" s="30"/>
    </row>
    <row r="749" spans="8:8" x14ac:dyDescent="0.2">
      <c r="H749" s="30"/>
    </row>
    <row r="750" spans="8:8" x14ac:dyDescent="0.2">
      <c r="H750" s="30"/>
    </row>
    <row r="751" spans="8:8" x14ac:dyDescent="0.2">
      <c r="H751" s="30"/>
    </row>
    <row r="752" spans="8:8" x14ac:dyDescent="0.2">
      <c r="H752" s="30"/>
    </row>
    <row r="753" spans="8:8" x14ac:dyDescent="0.2">
      <c r="H753" s="30"/>
    </row>
    <row r="754" spans="8:8" x14ac:dyDescent="0.2">
      <c r="H754" s="30"/>
    </row>
    <row r="755" spans="8:8" x14ac:dyDescent="0.2">
      <c r="H755" s="30"/>
    </row>
    <row r="756" spans="8:8" x14ac:dyDescent="0.2">
      <c r="H756" s="30"/>
    </row>
    <row r="757" spans="8:8" x14ac:dyDescent="0.2">
      <c r="H757" s="30"/>
    </row>
    <row r="758" spans="8:8" x14ac:dyDescent="0.2">
      <c r="H758" s="30"/>
    </row>
    <row r="759" spans="8:8" x14ac:dyDescent="0.2">
      <c r="H759" s="30"/>
    </row>
    <row r="760" spans="8:8" x14ac:dyDescent="0.2">
      <c r="H760" s="30"/>
    </row>
    <row r="761" spans="8:8" x14ac:dyDescent="0.2">
      <c r="H761" s="30"/>
    </row>
    <row r="762" spans="8:8" x14ac:dyDescent="0.2">
      <c r="H762" s="30"/>
    </row>
    <row r="763" spans="8:8" x14ac:dyDescent="0.2">
      <c r="H763" s="30"/>
    </row>
    <row r="764" spans="8:8" x14ac:dyDescent="0.2">
      <c r="H764" s="30"/>
    </row>
    <row r="765" spans="8:8" x14ac:dyDescent="0.2">
      <c r="H765" s="30"/>
    </row>
    <row r="766" spans="8:8" x14ac:dyDescent="0.2">
      <c r="H766" s="30"/>
    </row>
    <row r="767" spans="8:8" x14ac:dyDescent="0.2">
      <c r="H767" s="30"/>
    </row>
    <row r="768" spans="8:8" x14ac:dyDescent="0.2">
      <c r="H768" s="30"/>
    </row>
    <row r="769" spans="8:8" x14ac:dyDescent="0.2">
      <c r="H769" s="30"/>
    </row>
    <row r="770" spans="8:8" x14ac:dyDescent="0.2">
      <c r="H770" s="30"/>
    </row>
    <row r="771" spans="8:8" x14ac:dyDescent="0.2">
      <c r="H771" s="30"/>
    </row>
    <row r="772" spans="8:8" x14ac:dyDescent="0.2">
      <c r="H772" s="30"/>
    </row>
    <row r="773" spans="8:8" x14ac:dyDescent="0.2">
      <c r="H773" s="30"/>
    </row>
    <row r="774" spans="8:8" x14ac:dyDescent="0.2">
      <c r="H774" s="30"/>
    </row>
    <row r="775" spans="8:8" x14ac:dyDescent="0.2">
      <c r="H775" s="30"/>
    </row>
    <row r="776" spans="8:8" x14ac:dyDescent="0.2">
      <c r="H776" s="30"/>
    </row>
    <row r="777" spans="8:8" x14ac:dyDescent="0.2">
      <c r="H777" s="30"/>
    </row>
    <row r="778" spans="8:8" x14ac:dyDescent="0.2">
      <c r="H778" s="30"/>
    </row>
    <row r="779" spans="8:8" x14ac:dyDescent="0.2">
      <c r="H779" s="30"/>
    </row>
    <row r="780" spans="8:8" x14ac:dyDescent="0.2">
      <c r="H780" s="30"/>
    </row>
    <row r="781" spans="8:8" x14ac:dyDescent="0.2">
      <c r="H781" s="30"/>
    </row>
    <row r="782" spans="8:8" x14ac:dyDescent="0.2">
      <c r="H782" s="30"/>
    </row>
    <row r="783" spans="8:8" x14ac:dyDescent="0.2">
      <c r="H783" s="30"/>
    </row>
    <row r="784" spans="8:8" x14ac:dyDescent="0.2">
      <c r="H784" s="30"/>
    </row>
    <row r="785" spans="8:8" x14ac:dyDescent="0.2">
      <c r="H785" s="30"/>
    </row>
    <row r="786" spans="8:8" x14ac:dyDescent="0.2">
      <c r="H786" s="30"/>
    </row>
    <row r="787" spans="8:8" x14ac:dyDescent="0.2">
      <c r="H787" s="30"/>
    </row>
    <row r="788" spans="8:8" x14ac:dyDescent="0.2">
      <c r="H788" s="30"/>
    </row>
    <row r="789" spans="8:8" x14ac:dyDescent="0.2">
      <c r="H789" s="30"/>
    </row>
    <row r="790" spans="8:8" x14ac:dyDescent="0.2">
      <c r="H790" s="30"/>
    </row>
    <row r="791" spans="8:8" x14ac:dyDescent="0.2">
      <c r="H791" s="30"/>
    </row>
    <row r="792" spans="8:8" x14ac:dyDescent="0.2">
      <c r="H792" s="30"/>
    </row>
    <row r="793" spans="8:8" x14ac:dyDescent="0.2">
      <c r="H793" s="30"/>
    </row>
    <row r="794" spans="8:8" x14ac:dyDescent="0.2">
      <c r="H794" s="30"/>
    </row>
    <row r="795" spans="8:8" x14ac:dyDescent="0.2">
      <c r="H795" s="30"/>
    </row>
    <row r="796" spans="8:8" x14ac:dyDescent="0.2">
      <c r="H796" s="30"/>
    </row>
    <row r="797" spans="8:8" x14ac:dyDescent="0.2">
      <c r="H797" s="30"/>
    </row>
    <row r="798" spans="8:8" x14ac:dyDescent="0.2">
      <c r="H798" s="30"/>
    </row>
    <row r="799" spans="8:8" x14ac:dyDescent="0.2">
      <c r="H799" s="30"/>
    </row>
    <row r="800" spans="8:8" x14ac:dyDescent="0.2">
      <c r="H800" s="30"/>
    </row>
    <row r="801" spans="8:8" x14ac:dyDescent="0.2">
      <c r="H801" s="30"/>
    </row>
    <row r="802" spans="8:8" x14ac:dyDescent="0.2">
      <c r="H802" s="30"/>
    </row>
    <row r="803" spans="8:8" x14ac:dyDescent="0.2">
      <c r="H803" s="30"/>
    </row>
    <row r="804" spans="8:8" x14ac:dyDescent="0.2">
      <c r="H804" s="30"/>
    </row>
    <row r="805" spans="8:8" x14ac:dyDescent="0.2">
      <c r="H805" s="30"/>
    </row>
    <row r="806" spans="8:8" x14ac:dyDescent="0.2">
      <c r="H806" s="30"/>
    </row>
    <row r="807" spans="8:8" x14ac:dyDescent="0.2">
      <c r="H807" s="30"/>
    </row>
    <row r="808" spans="8:8" x14ac:dyDescent="0.2">
      <c r="H808" s="30"/>
    </row>
    <row r="809" spans="8:8" x14ac:dyDescent="0.2">
      <c r="H809" s="30"/>
    </row>
    <row r="810" spans="8:8" x14ac:dyDescent="0.2">
      <c r="H810" s="30"/>
    </row>
    <row r="811" spans="8:8" x14ac:dyDescent="0.2">
      <c r="H811" s="30"/>
    </row>
    <row r="812" spans="8:8" x14ac:dyDescent="0.2">
      <c r="H812" s="30"/>
    </row>
    <row r="813" spans="8:8" x14ac:dyDescent="0.2">
      <c r="H813" s="30"/>
    </row>
    <row r="814" spans="8:8" x14ac:dyDescent="0.2">
      <c r="H814" s="30"/>
    </row>
    <row r="815" spans="8:8" x14ac:dyDescent="0.2">
      <c r="H815" s="30"/>
    </row>
    <row r="816" spans="8:8" x14ac:dyDescent="0.2">
      <c r="H816" s="30"/>
    </row>
    <row r="817" spans="8:8" x14ac:dyDescent="0.2">
      <c r="H817" s="30"/>
    </row>
    <row r="818" spans="8:8" x14ac:dyDescent="0.2">
      <c r="H818" s="30"/>
    </row>
    <row r="819" spans="8:8" x14ac:dyDescent="0.2">
      <c r="H819" s="30"/>
    </row>
    <row r="820" spans="8:8" x14ac:dyDescent="0.2">
      <c r="H820" s="30"/>
    </row>
    <row r="821" spans="8:8" x14ac:dyDescent="0.2">
      <c r="H821" s="30"/>
    </row>
    <row r="822" spans="8:8" x14ac:dyDescent="0.2">
      <c r="H822" s="30"/>
    </row>
    <row r="823" spans="8:8" x14ac:dyDescent="0.2">
      <c r="H823" s="30"/>
    </row>
    <row r="824" spans="8:8" x14ac:dyDescent="0.2">
      <c r="H824" s="30"/>
    </row>
    <row r="825" spans="8:8" x14ac:dyDescent="0.2">
      <c r="H825" s="30"/>
    </row>
    <row r="826" spans="8:8" x14ac:dyDescent="0.2">
      <c r="H826" s="30"/>
    </row>
    <row r="827" spans="8:8" x14ac:dyDescent="0.2">
      <c r="H827" s="30"/>
    </row>
    <row r="828" spans="8:8" x14ac:dyDescent="0.2">
      <c r="H828" s="30"/>
    </row>
    <row r="829" spans="8:8" x14ac:dyDescent="0.2">
      <c r="H829" s="30"/>
    </row>
    <row r="830" spans="8:8" x14ac:dyDescent="0.2">
      <c r="H830" s="30"/>
    </row>
    <row r="831" spans="8:8" x14ac:dyDescent="0.2">
      <c r="H831" s="30"/>
    </row>
    <row r="832" spans="8:8" x14ac:dyDescent="0.2">
      <c r="H832" s="30"/>
    </row>
    <row r="833" spans="8:8" x14ac:dyDescent="0.2">
      <c r="H833" s="30"/>
    </row>
    <row r="834" spans="8:8" x14ac:dyDescent="0.2">
      <c r="H834" s="30"/>
    </row>
    <row r="835" spans="8:8" x14ac:dyDescent="0.2">
      <c r="H835" s="30"/>
    </row>
    <row r="836" spans="8:8" x14ac:dyDescent="0.2">
      <c r="H836" s="30"/>
    </row>
    <row r="837" spans="8:8" x14ac:dyDescent="0.2">
      <c r="H837" s="30"/>
    </row>
    <row r="838" spans="8:8" x14ac:dyDescent="0.2">
      <c r="H838" s="30"/>
    </row>
    <row r="839" spans="8:8" x14ac:dyDescent="0.2">
      <c r="H839" s="30"/>
    </row>
    <row r="840" spans="8:8" x14ac:dyDescent="0.2">
      <c r="H840" s="30"/>
    </row>
    <row r="841" spans="8:8" x14ac:dyDescent="0.2">
      <c r="H841" s="30"/>
    </row>
    <row r="842" spans="8:8" x14ac:dyDescent="0.2">
      <c r="H842" s="30"/>
    </row>
    <row r="843" spans="8:8" x14ac:dyDescent="0.2">
      <c r="H843" s="30"/>
    </row>
    <row r="844" spans="8:8" x14ac:dyDescent="0.2">
      <c r="H844" s="30"/>
    </row>
    <row r="845" spans="8:8" x14ac:dyDescent="0.2">
      <c r="H845" s="30"/>
    </row>
    <row r="846" spans="8:8" x14ac:dyDescent="0.2">
      <c r="H846" s="30"/>
    </row>
    <row r="847" spans="8:8" x14ac:dyDescent="0.2">
      <c r="H847" s="30"/>
    </row>
    <row r="848" spans="8:8" x14ac:dyDescent="0.2">
      <c r="H848" s="30"/>
    </row>
    <row r="849" spans="8:8" x14ac:dyDescent="0.2">
      <c r="H849" s="30"/>
    </row>
    <row r="850" spans="8:8" x14ac:dyDescent="0.2">
      <c r="H850" s="30"/>
    </row>
    <row r="851" spans="8:8" x14ac:dyDescent="0.2">
      <c r="H851" s="30"/>
    </row>
    <row r="852" spans="8:8" x14ac:dyDescent="0.2">
      <c r="H852" s="30"/>
    </row>
    <row r="853" spans="8:8" x14ac:dyDescent="0.2">
      <c r="H853" s="30"/>
    </row>
    <row r="854" spans="8:8" x14ac:dyDescent="0.2">
      <c r="H854" s="30"/>
    </row>
    <row r="855" spans="8:8" x14ac:dyDescent="0.2">
      <c r="H855" s="30"/>
    </row>
    <row r="856" spans="8:8" x14ac:dyDescent="0.2">
      <c r="H856" s="30"/>
    </row>
    <row r="857" spans="8:8" x14ac:dyDescent="0.2">
      <c r="H857" s="30"/>
    </row>
    <row r="858" spans="8:8" x14ac:dyDescent="0.2">
      <c r="H858" s="30"/>
    </row>
    <row r="859" spans="8:8" x14ac:dyDescent="0.2">
      <c r="H859" s="30"/>
    </row>
    <row r="860" spans="8:8" x14ac:dyDescent="0.2">
      <c r="H860" s="30"/>
    </row>
    <row r="861" spans="8:8" x14ac:dyDescent="0.2">
      <c r="H861" s="30"/>
    </row>
    <row r="862" spans="8:8" x14ac:dyDescent="0.2">
      <c r="H862" s="30"/>
    </row>
    <row r="863" spans="8:8" x14ac:dyDescent="0.2">
      <c r="H863" s="30"/>
    </row>
    <row r="864" spans="8:8" x14ac:dyDescent="0.2">
      <c r="H864" s="30"/>
    </row>
    <row r="865" spans="8:8" x14ac:dyDescent="0.2">
      <c r="H865" s="30"/>
    </row>
    <row r="866" spans="8:8" x14ac:dyDescent="0.2">
      <c r="H866" s="30"/>
    </row>
    <row r="867" spans="8:8" x14ac:dyDescent="0.2">
      <c r="H867" s="30"/>
    </row>
    <row r="868" spans="8:8" x14ac:dyDescent="0.2">
      <c r="H868" s="30"/>
    </row>
    <row r="869" spans="8:8" x14ac:dyDescent="0.2">
      <c r="H869" s="30"/>
    </row>
    <row r="870" spans="8:8" x14ac:dyDescent="0.2">
      <c r="H870" s="30"/>
    </row>
    <row r="871" spans="8:8" x14ac:dyDescent="0.2">
      <c r="H871" s="30"/>
    </row>
    <row r="872" spans="8:8" x14ac:dyDescent="0.2">
      <c r="H872" s="30"/>
    </row>
    <row r="873" spans="8:8" x14ac:dyDescent="0.2">
      <c r="H873" s="30"/>
    </row>
    <row r="874" spans="8:8" x14ac:dyDescent="0.2">
      <c r="H874" s="30"/>
    </row>
    <row r="875" spans="8:8" x14ac:dyDescent="0.2">
      <c r="H875" s="30"/>
    </row>
    <row r="876" spans="8:8" x14ac:dyDescent="0.2">
      <c r="H876" s="30"/>
    </row>
    <row r="877" spans="8:8" x14ac:dyDescent="0.2">
      <c r="H877" s="30"/>
    </row>
    <row r="878" spans="8:8" x14ac:dyDescent="0.2">
      <c r="H878" s="30"/>
    </row>
    <row r="879" spans="8:8" x14ac:dyDescent="0.2">
      <c r="H879" s="30"/>
    </row>
    <row r="880" spans="8:8" x14ac:dyDescent="0.2">
      <c r="H880" s="30"/>
    </row>
    <row r="881" spans="8:8" x14ac:dyDescent="0.2">
      <c r="H881" s="30"/>
    </row>
    <row r="882" spans="8:8" x14ac:dyDescent="0.2">
      <c r="H882" s="30"/>
    </row>
    <row r="883" spans="8:8" x14ac:dyDescent="0.2">
      <c r="H883" s="30"/>
    </row>
    <row r="884" spans="8:8" x14ac:dyDescent="0.2">
      <c r="H884" s="30"/>
    </row>
    <row r="885" spans="8:8" x14ac:dyDescent="0.2">
      <c r="H885" s="30"/>
    </row>
    <row r="886" spans="8:8" x14ac:dyDescent="0.2">
      <c r="H886" s="30"/>
    </row>
    <row r="887" spans="8:8" x14ac:dyDescent="0.2">
      <c r="H887" s="30"/>
    </row>
    <row r="888" spans="8:8" x14ac:dyDescent="0.2">
      <c r="H888" s="30"/>
    </row>
    <row r="889" spans="8:8" x14ac:dyDescent="0.2">
      <c r="H889" s="30"/>
    </row>
    <row r="890" spans="8:8" x14ac:dyDescent="0.2">
      <c r="H890" s="30"/>
    </row>
    <row r="891" spans="8:8" x14ac:dyDescent="0.2">
      <c r="H891" s="30"/>
    </row>
    <row r="892" spans="8:8" x14ac:dyDescent="0.2">
      <c r="H892" s="30"/>
    </row>
    <row r="893" spans="8:8" x14ac:dyDescent="0.2">
      <c r="H893" s="30"/>
    </row>
    <row r="894" spans="8:8" x14ac:dyDescent="0.2">
      <c r="H894" s="30"/>
    </row>
    <row r="895" spans="8:8" x14ac:dyDescent="0.2">
      <c r="H895" s="30"/>
    </row>
    <row r="896" spans="8:8" x14ac:dyDescent="0.2">
      <c r="H896" s="30"/>
    </row>
    <row r="897" spans="8:8" x14ac:dyDescent="0.2">
      <c r="H897" s="30"/>
    </row>
    <row r="898" spans="8:8" x14ac:dyDescent="0.2">
      <c r="H898" s="30"/>
    </row>
    <row r="899" spans="8:8" x14ac:dyDescent="0.2">
      <c r="H899" s="30"/>
    </row>
    <row r="900" spans="8:8" x14ac:dyDescent="0.2">
      <c r="H900" s="30"/>
    </row>
    <row r="901" spans="8:8" x14ac:dyDescent="0.2">
      <c r="H901" s="30"/>
    </row>
    <row r="902" spans="8:8" x14ac:dyDescent="0.2">
      <c r="H902" s="30"/>
    </row>
    <row r="903" spans="8:8" x14ac:dyDescent="0.2">
      <c r="H903" s="30"/>
    </row>
    <row r="904" spans="8:8" x14ac:dyDescent="0.2">
      <c r="H904" s="30"/>
    </row>
    <row r="905" spans="8:8" x14ac:dyDescent="0.2">
      <c r="H905" s="30"/>
    </row>
    <row r="906" spans="8:8" x14ac:dyDescent="0.2">
      <c r="H906" s="30"/>
    </row>
    <row r="907" spans="8:8" x14ac:dyDescent="0.2">
      <c r="H907" s="30"/>
    </row>
    <row r="908" spans="8:8" x14ac:dyDescent="0.2">
      <c r="H908" s="30"/>
    </row>
    <row r="909" spans="8:8" x14ac:dyDescent="0.2">
      <c r="H909" s="30"/>
    </row>
    <row r="910" spans="8:8" x14ac:dyDescent="0.2">
      <c r="H910" s="30"/>
    </row>
    <row r="911" spans="8:8" x14ac:dyDescent="0.2">
      <c r="H911" s="30"/>
    </row>
    <row r="912" spans="8:8" x14ac:dyDescent="0.2">
      <c r="H912" s="30"/>
    </row>
    <row r="913" spans="8:8" x14ac:dyDescent="0.2">
      <c r="H913" s="30"/>
    </row>
    <row r="914" spans="8:8" x14ac:dyDescent="0.2">
      <c r="H914" s="30"/>
    </row>
    <row r="915" spans="8:8" x14ac:dyDescent="0.2">
      <c r="H915" s="30"/>
    </row>
    <row r="916" spans="8:8" x14ac:dyDescent="0.2">
      <c r="H916" s="30"/>
    </row>
    <row r="917" spans="8:8" x14ac:dyDescent="0.2">
      <c r="H917" s="30"/>
    </row>
    <row r="918" spans="8:8" x14ac:dyDescent="0.2">
      <c r="H918" s="30"/>
    </row>
    <row r="919" spans="8:8" x14ac:dyDescent="0.2">
      <c r="H919" s="30"/>
    </row>
    <row r="920" spans="8:8" x14ac:dyDescent="0.2">
      <c r="H920" s="30"/>
    </row>
    <row r="921" spans="8:8" x14ac:dyDescent="0.2">
      <c r="H921" s="30"/>
    </row>
    <row r="922" spans="8:8" x14ac:dyDescent="0.2">
      <c r="H922" s="30"/>
    </row>
    <row r="923" spans="8:8" x14ac:dyDescent="0.2">
      <c r="H923" s="30"/>
    </row>
    <row r="924" spans="8:8" x14ac:dyDescent="0.2">
      <c r="H924" s="30"/>
    </row>
    <row r="925" spans="8:8" x14ac:dyDescent="0.2">
      <c r="H925" s="30"/>
    </row>
    <row r="926" spans="8:8" x14ac:dyDescent="0.2">
      <c r="H926" s="30"/>
    </row>
    <row r="927" spans="8:8" x14ac:dyDescent="0.2">
      <c r="H927" s="30"/>
    </row>
    <row r="928" spans="8:8" x14ac:dyDescent="0.2">
      <c r="H928" s="30"/>
    </row>
    <row r="929" spans="8:8" x14ac:dyDescent="0.2">
      <c r="H929" s="30"/>
    </row>
    <row r="930" spans="8:8" x14ac:dyDescent="0.2">
      <c r="H930" s="30"/>
    </row>
    <row r="931" spans="8:8" x14ac:dyDescent="0.2">
      <c r="H931" s="30"/>
    </row>
    <row r="932" spans="8:8" x14ac:dyDescent="0.2">
      <c r="H932" s="30"/>
    </row>
    <row r="933" spans="8:8" x14ac:dyDescent="0.2">
      <c r="H933" s="30"/>
    </row>
    <row r="934" spans="8:8" x14ac:dyDescent="0.2">
      <c r="H934" s="30"/>
    </row>
    <row r="935" spans="8:8" x14ac:dyDescent="0.2">
      <c r="H935" s="30"/>
    </row>
    <row r="936" spans="8:8" x14ac:dyDescent="0.2">
      <c r="H936" s="30"/>
    </row>
    <row r="937" spans="8:8" x14ac:dyDescent="0.2">
      <c r="H937" s="30"/>
    </row>
    <row r="938" spans="8:8" x14ac:dyDescent="0.2">
      <c r="H938" s="30"/>
    </row>
    <row r="939" spans="8:8" x14ac:dyDescent="0.2">
      <c r="H939" s="30"/>
    </row>
    <row r="940" spans="8:8" x14ac:dyDescent="0.2">
      <c r="H940" s="30"/>
    </row>
    <row r="941" spans="8:8" x14ac:dyDescent="0.2">
      <c r="H941" s="30"/>
    </row>
    <row r="942" spans="8:8" x14ac:dyDescent="0.2">
      <c r="H942" s="30"/>
    </row>
    <row r="943" spans="8:8" x14ac:dyDescent="0.2">
      <c r="H943" s="30"/>
    </row>
    <row r="944" spans="8:8" x14ac:dyDescent="0.2">
      <c r="H944" s="30"/>
    </row>
    <row r="945" spans="8:8" x14ac:dyDescent="0.2">
      <c r="H945" s="30"/>
    </row>
    <row r="946" spans="8:8" x14ac:dyDescent="0.2">
      <c r="H946" s="30"/>
    </row>
    <row r="947" spans="8:8" x14ac:dyDescent="0.2">
      <c r="H947" s="30"/>
    </row>
    <row r="948" spans="8:8" x14ac:dyDescent="0.2">
      <c r="H948" s="30"/>
    </row>
    <row r="949" spans="8:8" x14ac:dyDescent="0.2">
      <c r="H949" s="30"/>
    </row>
    <row r="950" spans="8:8" x14ac:dyDescent="0.2">
      <c r="H950" s="30"/>
    </row>
    <row r="951" spans="8:8" x14ac:dyDescent="0.2">
      <c r="H951" s="30"/>
    </row>
    <row r="952" spans="8:8" x14ac:dyDescent="0.2">
      <c r="H952" s="30"/>
    </row>
    <row r="953" spans="8:8" x14ac:dyDescent="0.2">
      <c r="H953" s="30"/>
    </row>
    <row r="954" spans="8:8" x14ac:dyDescent="0.2">
      <c r="H954" s="30"/>
    </row>
    <row r="955" spans="8:8" x14ac:dyDescent="0.2">
      <c r="H955" s="30"/>
    </row>
    <row r="956" spans="8:8" x14ac:dyDescent="0.2">
      <c r="H956" s="30"/>
    </row>
    <row r="957" spans="8:8" x14ac:dyDescent="0.2">
      <c r="H957" s="30"/>
    </row>
    <row r="958" spans="8:8" x14ac:dyDescent="0.2">
      <c r="H958" s="30"/>
    </row>
    <row r="959" spans="8:8" x14ac:dyDescent="0.2">
      <c r="H959" s="30"/>
    </row>
    <row r="960" spans="8:8" x14ac:dyDescent="0.2">
      <c r="H960" s="30"/>
    </row>
    <row r="961" spans="8:8" x14ac:dyDescent="0.2">
      <c r="H961" s="30"/>
    </row>
    <row r="962" spans="8:8" x14ac:dyDescent="0.2">
      <c r="H962" s="30"/>
    </row>
    <row r="963" spans="8:8" x14ac:dyDescent="0.2">
      <c r="H963" s="30"/>
    </row>
    <row r="964" spans="8:8" x14ac:dyDescent="0.2">
      <c r="H964" s="30"/>
    </row>
    <row r="965" spans="8:8" x14ac:dyDescent="0.2">
      <c r="H965" s="30"/>
    </row>
    <row r="966" spans="8:8" x14ac:dyDescent="0.2">
      <c r="H966" s="30"/>
    </row>
    <row r="967" spans="8:8" x14ac:dyDescent="0.2">
      <c r="H967" s="30"/>
    </row>
    <row r="968" spans="8:8" x14ac:dyDescent="0.2">
      <c r="H968" s="30"/>
    </row>
    <row r="969" spans="8:8" x14ac:dyDescent="0.2">
      <c r="H969" s="30"/>
    </row>
    <row r="970" spans="8:8" x14ac:dyDescent="0.2">
      <c r="H970" s="30"/>
    </row>
    <row r="971" spans="8:8" x14ac:dyDescent="0.2">
      <c r="H971" s="30"/>
    </row>
    <row r="972" spans="8:8" x14ac:dyDescent="0.2">
      <c r="H972" s="30"/>
    </row>
    <row r="973" spans="8:8" x14ac:dyDescent="0.2">
      <c r="H973" s="30"/>
    </row>
    <row r="974" spans="8:8" x14ac:dyDescent="0.2">
      <c r="H974" s="30"/>
    </row>
    <row r="975" spans="8:8" x14ac:dyDescent="0.2">
      <c r="H975" s="30"/>
    </row>
    <row r="976" spans="8:8" x14ac:dyDescent="0.2">
      <c r="H976" s="30"/>
    </row>
    <row r="977" spans="8:8" x14ac:dyDescent="0.2">
      <c r="H977" s="30"/>
    </row>
    <row r="978" spans="8:8" x14ac:dyDescent="0.2">
      <c r="H978" s="30"/>
    </row>
    <row r="979" spans="8:8" x14ac:dyDescent="0.2">
      <c r="H979" s="30"/>
    </row>
    <row r="980" spans="8:8" x14ac:dyDescent="0.2">
      <c r="H980" s="30"/>
    </row>
    <row r="981" spans="8:8" x14ac:dyDescent="0.2">
      <c r="H981" s="30"/>
    </row>
    <row r="982" spans="8:8" x14ac:dyDescent="0.2">
      <c r="H982" s="30"/>
    </row>
    <row r="983" spans="8:8" x14ac:dyDescent="0.2">
      <c r="H983" s="30"/>
    </row>
    <row r="984" spans="8:8" x14ac:dyDescent="0.2">
      <c r="H984" s="30"/>
    </row>
    <row r="985" spans="8:8" x14ac:dyDescent="0.2">
      <c r="H985" s="30"/>
    </row>
    <row r="986" spans="8:8" x14ac:dyDescent="0.2">
      <c r="H986" s="30"/>
    </row>
    <row r="987" spans="8:8" x14ac:dyDescent="0.2">
      <c r="H987" s="30"/>
    </row>
    <row r="988" spans="8:8" x14ac:dyDescent="0.2">
      <c r="H988" s="30"/>
    </row>
    <row r="989" spans="8:8" x14ac:dyDescent="0.2">
      <c r="H989" s="30"/>
    </row>
    <row r="990" spans="8:8" x14ac:dyDescent="0.2">
      <c r="H990" s="30"/>
    </row>
    <row r="991" spans="8:8" x14ac:dyDescent="0.2">
      <c r="H991" s="30"/>
    </row>
    <row r="992" spans="8:8" x14ac:dyDescent="0.2">
      <c r="H992" s="30"/>
    </row>
    <row r="993" spans="8:8" x14ac:dyDescent="0.2">
      <c r="H993" s="30"/>
    </row>
    <row r="994" spans="8:8" x14ac:dyDescent="0.2">
      <c r="H994" s="30"/>
    </row>
    <row r="995" spans="8:8" x14ac:dyDescent="0.2">
      <c r="H995" s="30"/>
    </row>
    <row r="996" spans="8:8" x14ac:dyDescent="0.2">
      <c r="H996" s="30"/>
    </row>
    <row r="997" spans="8:8" x14ac:dyDescent="0.2">
      <c r="H997" s="30"/>
    </row>
    <row r="998" spans="8:8" x14ac:dyDescent="0.2">
      <c r="H998" s="30"/>
    </row>
    <row r="999" spans="8:8" x14ac:dyDescent="0.2">
      <c r="H999" s="30"/>
    </row>
    <row r="1000" spans="8:8" x14ac:dyDescent="0.2">
      <c r="H1000" s="30"/>
    </row>
    <row r="1001" spans="8:8" x14ac:dyDescent="0.2">
      <c r="H1001" s="30"/>
    </row>
    <row r="1002" spans="8:8" x14ac:dyDescent="0.2">
      <c r="H1002" s="30"/>
    </row>
    <row r="1003" spans="8:8" x14ac:dyDescent="0.2">
      <c r="H1003" s="30"/>
    </row>
    <row r="1004" spans="8:8" x14ac:dyDescent="0.2">
      <c r="H1004" s="30"/>
    </row>
    <row r="1005" spans="8:8" x14ac:dyDescent="0.2">
      <c r="H1005" s="30"/>
    </row>
    <row r="1006" spans="8:8" x14ac:dyDescent="0.2">
      <c r="H1006" s="30"/>
    </row>
    <row r="1007" spans="8:8" x14ac:dyDescent="0.2">
      <c r="H1007" s="30"/>
    </row>
    <row r="1008" spans="8:8" x14ac:dyDescent="0.2">
      <c r="H1008" s="30"/>
    </row>
    <row r="1009" spans="8:8" x14ac:dyDescent="0.2">
      <c r="H1009" s="30"/>
    </row>
    <row r="1010" spans="8:8" x14ac:dyDescent="0.2">
      <c r="H1010" s="30"/>
    </row>
    <row r="1011" spans="8:8" x14ac:dyDescent="0.2">
      <c r="H1011" s="30"/>
    </row>
    <row r="1012" spans="8:8" x14ac:dyDescent="0.2">
      <c r="H1012" s="30"/>
    </row>
    <row r="1013" spans="8:8" x14ac:dyDescent="0.2">
      <c r="H1013" s="30"/>
    </row>
    <row r="1014" spans="8:8" x14ac:dyDescent="0.2">
      <c r="H1014" s="30"/>
    </row>
    <row r="1015" spans="8:8" x14ac:dyDescent="0.2">
      <c r="H1015" s="30"/>
    </row>
    <row r="1016" spans="8:8" x14ac:dyDescent="0.2">
      <c r="H1016" s="30"/>
    </row>
    <row r="1017" spans="8:8" x14ac:dyDescent="0.2">
      <c r="H1017" s="30"/>
    </row>
    <row r="1018" spans="8:8" x14ac:dyDescent="0.2">
      <c r="H1018" s="30"/>
    </row>
    <row r="1019" spans="8:8" x14ac:dyDescent="0.2">
      <c r="H1019" s="30"/>
    </row>
    <row r="1020" spans="8:8" x14ac:dyDescent="0.2">
      <c r="H1020" s="30"/>
    </row>
    <row r="1021" spans="8:8" x14ac:dyDescent="0.2">
      <c r="H1021" s="30"/>
    </row>
    <row r="1022" spans="8:8" x14ac:dyDescent="0.2">
      <c r="H1022" s="30"/>
    </row>
    <row r="1023" spans="8:8" x14ac:dyDescent="0.2">
      <c r="H1023" s="30"/>
    </row>
    <row r="1024" spans="8:8" x14ac:dyDescent="0.2">
      <c r="H1024" s="30"/>
    </row>
    <row r="1025" spans="8:8" x14ac:dyDescent="0.2">
      <c r="H1025" s="30"/>
    </row>
    <row r="1026" spans="8:8" x14ac:dyDescent="0.2">
      <c r="H1026" s="30"/>
    </row>
    <row r="1027" spans="8:8" x14ac:dyDescent="0.2">
      <c r="H1027" s="30"/>
    </row>
    <row r="1028" spans="8:8" x14ac:dyDescent="0.2">
      <c r="H1028" s="30"/>
    </row>
    <row r="1029" spans="8:8" x14ac:dyDescent="0.2">
      <c r="H1029" s="30"/>
    </row>
    <row r="1030" spans="8:8" x14ac:dyDescent="0.2">
      <c r="H1030" s="30"/>
    </row>
    <row r="1031" spans="8:8" x14ac:dyDescent="0.2">
      <c r="H1031" s="30"/>
    </row>
    <row r="1032" spans="8:8" x14ac:dyDescent="0.2">
      <c r="H1032" s="30"/>
    </row>
    <row r="1033" spans="8:8" x14ac:dyDescent="0.2">
      <c r="H1033" s="30"/>
    </row>
    <row r="1034" spans="8:8" x14ac:dyDescent="0.2">
      <c r="H1034" s="30"/>
    </row>
    <row r="1035" spans="8:8" x14ac:dyDescent="0.2">
      <c r="H1035" s="30"/>
    </row>
    <row r="1036" spans="8:8" x14ac:dyDescent="0.2">
      <c r="H1036" s="30"/>
    </row>
    <row r="1037" spans="8:8" x14ac:dyDescent="0.2">
      <c r="H1037" s="30"/>
    </row>
    <row r="1038" spans="8:8" x14ac:dyDescent="0.2">
      <c r="H1038" s="30"/>
    </row>
    <row r="1039" spans="8:8" x14ac:dyDescent="0.2">
      <c r="H1039" s="30"/>
    </row>
    <row r="1040" spans="8:8" x14ac:dyDescent="0.2">
      <c r="H1040" s="30"/>
    </row>
    <row r="1041" spans="8:8" x14ac:dyDescent="0.2">
      <c r="H1041" s="30"/>
    </row>
    <row r="1042" spans="8:8" x14ac:dyDescent="0.2">
      <c r="H1042" s="30"/>
    </row>
    <row r="1043" spans="8:8" x14ac:dyDescent="0.2">
      <c r="H1043" s="30"/>
    </row>
    <row r="1044" spans="8:8" x14ac:dyDescent="0.2">
      <c r="H1044" s="30"/>
    </row>
    <row r="1045" spans="8:8" x14ac:dyDescent="0.2">
      <c r="H1045" s="30"/>
    </row>
    <row r="1046" spans="8:8" x14ac:dyDescent="0.2">
      <c r="H1046" s="30"/>
    </row>
    <row r="1047" spans="8:8" x14ac:dyDescent="0.2">
      <c r="H1047" s="30"/>
    </row>
    <row r="1048" spans="8:8" x14ac:dyDescent="0.2">
      <c r="H1048" s="30"/>
    </row>
    <row r="1049" spans="8:8" x14ac:dyDescent="0.2">
      <c r="H1049" s="30"/>
    </row>
    <row r="1050" spans="8:8" x14ac:dyDescent="0.2">
      <c r="H1050" s="30"/>
    </row>
    <row r="1051" spans="8:8" x14ac:dyDescent="0.2">
      <c r="H1051" s="30"/>
    </row>
    <row r="1052" spans="8:8" x14ac:dyDescent="0.2">
      <c r="H1052" s="30"/>
    </row>
    <row r="1053" spans="8:8" x14ac:dyDescent="0.2">
      <c r="H1053" s="30"/>
    </row>
    <row r="1054" spans="8:8" x14ac:dyDescent="0.2">
      <c r="H1054" s="30"/>
    </row>
    <row r="1055" spans="8:8" x14ac:dyDescent="0.2">
      <c r="H1055" s="30"/>
    </row>
    <row r="1056" spans="8:8" x14ac:dyDescent="0.2">
      <c r="H1056" s="30"/>
    </row>
    <row r="1057" spans="8:8" x14ac:dyDescent="0.2">
      <c r="H1057" s="30"/>
    </row>
    <row r="1058" spans="8:8" x14ac:dyDescent="0.2">
      <c r="H1058" s="30"/>
    </row>
    <row r="1059" spans="8:8" x14ac:dyDescent="0.2">
      <c r="H1059" s="30"/>
    </row>
    <row r="1060" spans="8:8" x14ac:dyDescent="0.2">
      <c r="H1060" s="30"/>
    </row>
    <row r="1061" spans="8:8" x14ac:dyDescent="0.2">
      <c r="H1061" s="30"/>
    </row>
    <row r="1062" spans="8:8" x14ac:dyDescent="0.2">
      <c r="H1062" s="30"/>
    </row>
    <row r="1063" spans="8:8" x14ac:dyDescent="0.2">
      <c r="H1063" s="30"/>
    </row>
    <row r="1064" spans="8:8" x14ac:dyDescent="0.2">
      <c r="H1064" s="30"/>
    </row>
    <row r="1065" spans="8:8" x14ac:dyDescent="0.2">
      <c r="H1065" s="30"/>
    </row>
    <row r="1066" spans="8:8" x14ac:dyDescent="0.2">
      <c r="H1066" s="30"/>
    </row>
    <row r="1067" spans="8:8" x14ac:dyDescent="0.2">
      <c r="H1067" s="30"/>
    </row>
    <row r="1068" spans="8:8" x14ac:dyDescent="0.2">
      <c r="H1068" s="30"/>
    </row>
    <row r="1069" spans="8:8" x14ac:dyDescent="0.2">
      <c r="H1069" s="30"/>
    </row>
    <row r="1070" spans="8:8" x14ac:dyDescent="0.2">
      <c r="H1070" s="30"/>
    </row>
    <row r="1071" spans="8:8" x14ac:dyDescent="0.2">
      <c r="H1071" s="30"/>
    </row>
    <row r="1072" spans="8:8" x14ac:dyDescent="0.2">
      <c r="H1072" s="30"/>
    </row>
    <row r="1073" spans="8:8" x14ac:dyDescent="0.2">
      <c r="H1073" s="30"/>
    </row>
    <row r="1074" spans="8:8" x14ac:dyDescent="0.2">
      <c r="H1074" s="30"/>
    </row>
    <row r="1075" spans="8:8" x14ac:dyDescent="0.2">
      <c r="H1075" s="30"/>
    </row>
    <row r="1076" spans="8:8" x14ac:dyDescent="0.2">
      <c r="H1076" s="30"/>
    </row>
    <row r="1077" spans="8:8" x14ac:dyDescent="0.2">
      <c r="H1077" s="30"/>
    </row>
    <row r="1078" spans="8:8" x14ac:dyDescent="0.2">
      <c r="H1078" s="30"/>
    </row>
    <row r="1079" spans="8:8" x14ac:dyDescent="0.2">
      <c r="H1079" s="30"/>
    </row>
    <row r="1080" spans="8:8" x14ac:dyDescent="0.2">
      <c r="H1080" s="30"/>
    </row>
    <row r="1081" spans="8:8" x14ac:dyDescent="0.2">
      <c r="H1081" s="30"/>
    </row>
    <row r="1082" spans="8:8" x14ac:dyDescent="0.2">
      <c r="H1082" s="30"/>
    </row>
    <row r="1083" spans="8:8" x14ac:dyDescent="0.2">
      <c r="H1083" s="30"/>
    </row>
    <row r="1084" spans="8:8" x14ac:dyDescent="0.2">
      <c r="H1084" s="30"/>
    </row>
    <row r="1085" spans="8:8" x14ac:dyDescent="0.2">
      <c r="H1085" s="30"/>
    </row>
    <row r="1086" spans="8:8" x14ac:dyDescent="0.2">
      <c r="H1086" s="30"/>
    </row>
    <row r="1087" spans="8:8" x14ac:dyDescent="0.2">
      <c r="H1087" s="30"/>
    </row>
    <row r="1088" spans="8:8" x14ac:dyDescent="0.2">
      <c r="H1088" s="30"/>
    </row>
    <row r="1089" spans="8:8" x14ac:dyDescent="0.2">
      <c r="H1089" s="30"/>
    </row>
    <row r="1090" spans="8:8" x14ac:dyDescent="0.2">
      <c r="H1090" s="30"/>
    </row>
    <row r="1091" spans="8:8" x14ac:dyDescent="0.2">
      <c r="H1091" s="30"/>
    </row>
    <row r="1092" spans="8:8" x14ac:dyDescent="0.2">
      <c r="H1092" s="30"/>
    </row>
  </sheetData>
  <sheetProtection algorithmName="SHA-512" hashValue="wPED0p68ihPXAjvoWuKqfTPUuKSp5/KtXUO327/h193fXy8qLoprgPnuxiEPl61hBQ4fUBYndhdMw5v9SxJnOw==" saltValue="etOD4mPjEvjByN0hJHnpKQ==" spinCount="100000" sheet="1" objects="1" scenarios="1" selectLockedCells="1"/>
  <mergeCells count="53">
    <mergeCell ref="F109:G109"/>
    <mergeCell ref="D103:E103"/>
    <mergeCell ref="D104:E104"/>
    <mergeCell ref="D105:E105"/>
    <mergeCell ref="D106:E106"/>
    <mergeCell ref="F100:G100"/>
    <mergeCell ref="F86:G86"/>
    <mergeCell ref="F87:G87"/>
    <mergeCell ref="F93:G93"/>
    <mergeCell ref="F96:G96"/>
    <mergeCell ref="F97:G97"/>
    <mergeCell ref="F83:G83"/>
    <mergeCell ref="F84:G84"/>
    <mergeCell ref="F85:G85"/>
    <mergeCell ref="F98:G98"/>
    <mergeCell ref="F99:G99"/>
    <mergeCell ref="F72:G72"/>
    <mergeCell ref="F73:G73"/>
    <mergeCell ref="F75:G75"/>
    <mergeCell ref="F76:G76"/>
    <mergeCell ref="F77:G77"/>
    <mergeCell ref="C3:H3"/>
    <mergeCell ref="F43:G43"/>
    <mergeCell ref="F45:G45"/>
    <mergeCell ref="F47:G47"/>
    <mergeCell ref="D2:E2"/>
    <mergeCell ref="F2:G2"/>
    <mergeCell ref="F20:G20"/>
    <mergeCell ref="F21:G21"/>
    <mergeCell ref="F24:G24"/>
    <mergeCell ref="F25:G25"/>
    <mergeCell ref="F28:G28"/>
    <mergeCell ref="F29:G29"/>
    <mergeCell ref="F30:G30"/>
    <mergeCell ref="F37:G37"/>
    <mergeCell ref="F39:G39"/>
    <mergeCell ref="F40:G40"/>
    <mergeCell ref="F125:G125"/>
    <mergeCell ref="F50:G50"/>
    <mergeCell ref="F51:G51"/>
    <mergeCell ref="F54:G54"/>
    <mergeCell ref="C34:H34"/>
    <mergeCell ref="F48:G48"/>
    <mergeCell ref="F120:G120"/>
    <mergeCell ref="F121:G121"/>
    <mergeCell ref="F42:G42"/>
    <mergeCell ref="F56:G56"/>
    <mergeCell ref="F57:G57"/>
    <mergeCell ref="F62:G62"/>
    <mergeCell ref="F65:G65"/>
    <mergeCell ref="F66:G66"/>
    <mergeCell ref="F67:G67"/>
    <mergeCell ref="F68:G68"/>
  </mergeCells>
  <pageMargins left="0.25" right="0.25" top="0.75" bottom="0.75" header="0.3" footer="0.3"/>
  <pageSetup paperSize="9" scale="5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topLeftCell="A22" zoomScale="120" zoomScaleNormal="120" workbookViewId="0">
      <selection activeCell="E5" sqref="E5"/>
    </sheetView>
  </sheetViews>
  <sheetFormatPr baseColWidth="10" defaultColWidth="12" defaultRowHeight="12.75" x14ac:dyDescent="0.2"/>
  <cols>
    <col min="1" max="1" width="98.6640625" style="3" customWidth="1"/>
    <col min="2" max="2" width="32" style="3" customWidth="1"/>
    <col min="3" max="3" width="22" style="3" customWidth="1"/>
    <col min="4" max="5" width="17" style="3" customWidth="1"/>
    <col min="6" max="6" width="18.6640625" style="3" customWidth="1"/>
    <col min="7" max="7" width="15.1640625" style="3" customWidth="1"/>
    <col min="8" max="16384" width="12" style="3"/>
  </cols>
  <sheetData>
    <row r="1" spans="1:7" s="7" customFormat="1" ht="59.25" customHeight="1" thickBot="1" x14ac:dyDescent="0.25">
      <c r="A1" s="154" t="s">
        <v>166</v>
      </c>
      <c r="B1" s="155"/>
      <c r="C1" s="155"/>
      <c r="D1" s="155"/>
      <c r="E1" s="155"/>
      <c r="F1" s="155"/>
      <c r="G1" s="155"/>
    </row>
    <row r="2" spans="1:7" s="6" customFormat="1" ht="33" customHeight="1" x14ac:dyDescent="0.2">
      <c r="A2" s="156" t="s">
        <v>75</v>
      </c>
      <c r="B2" s="511" t="s">
        <v>29</v>
      </c>
      <c r="C2" s="512"/>
      <c r="D2" s="511" t="s">
        <v>109</v>
      </c>
      <c r="E2" s="512"/>
      <c r="F2" s="157" t="s">
        <v>144</v>
      </c>
      <c r="G2" s="158" t="s">
        <v>76</v>
      </c>
    </row>
    <row r="3" spans="1:7" s="162" customFormat="1" ht="19.5" customHeight="1" x14ac:dyDescent="0.2">
      <c r="A3" s="159" t="s">
        <v>145</v>
      </c>
      <c r="B3" s="160"/>
      <c r="C3" s="160"/>
      <c r="D3" s="160"/>
      <c r="E3" s="160"/>
      <c r="F3" s="160"/>
      <c r="G3" s="161"/>
    </row>
    <row r="4" spans="1:7" s="5" customFormat="1" ht="16.5" x14ac:dyDescent="0.2">
      <c r="A4" s="52" t="s">
        <v>146</v>
      </c>
      <c r="B4" s="92"/>
      <c r="C4" s="39"/>
      <c r="D4" s="39"/>
      <c r="E4" s="163" t="s">
        <v>138</v>
      </c>
      <c r="F4" s="39"/>
      <c r="G4" s="65"/>
    </row>
    <row r="5" spans="1:7" s="5" customFormat="1" ht="16.5" x14ac:dyDescent="0.2">
      <c r="A5" s="50" t="s">
        <v>1</v>
      </c>
      <c r="B5" s="529">
        <v>12</v>
      </c>
      <c r="C5" s="530"/>
      <c r="D5" s="141" t="s">
        <v>113</v>
      </c>
      <c r="E5" s="417"/>
      <c r="F5" s="37" t="s">
        <v>8</v>
      </c>
      <c r="G5" s="190">
        <f>B5*E5</f>
        <v>0</v>
      </c>
    </row>
    <row r="6" spans="1:7" s="5" customFormat="1" ht="16.5" x14ac:dyDescent="0.2">
      <c r="A6" s="49" t="s">
        <v>77</v>
      </c>
      <c r="B6" s="529">
        <v>8</v>
      </c>
      <c r="C6" s="530"/>
      <c r="D6" s="141" t="s">
        <v>113</v>
      </c>
      <c r="E6" s="417"/>
      <c r="F6" s="12" t="s">
        <v>8</v>
      </c>
      <c r="G6" s="190">
        <f t="shared" ref="G6:G13" si="0">B6*E6</f>
        <v>0</v>
      </c>
    </row>
    <row r="7" spans="1:7" s="5" customFormat="1" ht="16.5" x14ac:dyDescent="0.2">
      <c r="A7" s="52" t="s">
        <v>78</v>
      </c>
      <c r="B7" s="92"/>
      <c r="C7" s="163" t="s">
        <v>143</v>
      </c>
      <c r="D7" s="39"/>
      <c r="E7" s="163" t="s">
        <v>138</v>
      </c>
      <c r="F7" s="39"/>
      <c r="G7" s="191"/>
    </row>
    <row r="8" spans="1:7" s="5" customFormat="1" ht="16.5" x14ac:dyDescent="0.2">
      <c r="A8" s="50" t="s">
        <v>78</v>
      </c>
      <c r="B8" s="9" t="s">
        <v>147</v>
      </c>
      <c r="C8" s="420"/>
      <c r="D8" s="141" t="s">
        <v>113</v>
      </c>
      <c r="E8" s="429"/>
      <c r="F8" s="12" t="s">
        <v>8</v>
      </c>
      <c r="G8" s="190">
        <f>0.1*C8</f>
        <v>0</v>
      </c>
    </row>
    <row r="9" spans="1:7" s="5" customFormat="1" ht="28.5" customHeight="1" x14ac:dyDescent="0.2">
      <c r="A9" s="52" t="s">
        <v>148</v>
      </c>
      <c r="B9" s="92"/>
      <c r="C9" s="39"/>
      <c r="D9" s="39"/>
      <c r="E9" s="163" t="s">
        <v>138</v>
      </c>
      <c r="F9" s="39"/>
      <c r="G9" s="191"/>
    </row>
    <row r="10" spans="1:7" s="5" customFormat="1" ht="16.5" x14ac:dyDescent="0.2">
      <c r="A10" s="51" t="s">
        <v>149</v>
      </c>
      <c r="B10" s="529">
        <v>3</v>
      </c>
      <c r="C10" s="530"/>
      <c r="D10" s="142" t="s">
        <v>126</v>
      </c>
      <c r="E10" s="418"/>
      <c r="F10" s="38" t="s">
        <v>8</v>
      </c>
      <c r="G10" s="190">
        <f t="shared" si="0"/>
        <v>0</v>
      </c>
    </row>
    <row r="11" spans="1:7" s="5" customFormat="1" ht="16.5" x14ac:dyDescent="0.2">
      <c r="A11" s="52" t="s">
        <v>79</v>
      </c>
      <c r="B11" s="92"/>
      <c r="C11" s="39"/>
      <c r="D11" s="39"/>
      <c r="E11" s="163" t="s">
        <v>138</v>
      </c>
      <c r="F11" s="39"/>
      <c r="G11" s="191"/>
    </row>
    <row r="12" spans="1:7" s="5" customFormat="1" ht="16.5" x14ac:dyDescent="0.2">
      <c r="A12" s="48" t="s">
        <v>83</v>
      </c>
      <c r="B12" s="529">
        <v>2</v>
      </c>
      <c r="C12" s="530"/>
      <c r="D12" s="141" t="s">
        <v>125</v>
      </c>
      <c r="E12" s="417"/>
      <c r="F12" s="37" t="s">
        <v>8</v>
      </c>
      <c r="G12" s="190">
        <f t="shared" si="0"/>
        <v>0</v>
      </c>
    </row>
    <row r="13" spans="1:7" s="5" customFormat="1" ht="16.5" x14ac:dyDescent="0.2">
      <c r="A13" s="53" t="s">
        <v>81</v>
      </c>
      <c r="B13" s="531">
        <v>3</v>
      </c>
      <c r="C13" s="532"/>
      <c r="D13" s="143" t="s">
        <v>125</v>
      </c>
      <c r="E13" s="419"/>
      <c r="F13" s="13" t="s">
        <v>8</v>
      </c>
      <c r="G13" s="190">
        <f t="shared" si="0"/>
        <v>0</v>
      </c>
    </row>
    <row r="14" spans="1:7" s="5" customFormat="1" ht="16.5" x14ac:dyDescent="0.2">
      <c r="A14" s="52" t="s">
        <v>6</v>
      </c>
      <c r="B14" s="92"/>
      <c r="C14" s="163" t="s">
        <v>143</v>
      </c>
      <c r="D14" s="39"/>
      <c r="E14" s="163" t="s">
        <v>138</v>
      </c>
      <c r="F14" s="39"/>
      <c r="G14" s="191"/>
    </row>
    <row r="15" spans="1:7" s="5" customFormat="1" ht="17.25" thickBot="1" x14ac:dyDescent="0.25">
      <c r="A15" s="54" t="s">
        <v>6</v>
      </c>
      <c r="B15" s="144" t="s">
        <v>150</v>
      </c>
      <c r="C15" s="421"/>
      <c r="D15" s="145" t="s">
        <v>113</v>
      </c>
      <c r="E15" s="427"/>
      <c r="F15" s="11" t="s">
        <v>8</v>
      </c>
      <c r="G15" s="190">
        <f>0.05*C15</f>
        <v>0</v>
      </c>
    </row>
    <row r="16" spans="1:7" s="6" customFormat="1" ht="19.5" customHeight="1" thickBot="1" x14ac:dyDescent="0.25">
      <c r="A16" s="164" t="s">
        <v>82</v>
      </c>
      <c r="B16" s="165"/>
      <c r="C16" s="165"/>
      <c r="D16" s="166"/>
      <c r="E16" s="166"/>
      <c r="F16" s="167"/>
      <c r="G16" s="168">
        <f>SUM(G5:G15)</f>
        <v>0</v>
      </c>
    </row>
    <row r="17" spans="1:7" s="5" customFormat="1" ht="17.25" thickBot="1" x14ac:dyDescent="0.25">
      <c r="A17" s="55"/>
      <c r="B17" s="56"/>
      <c r="C17" s="56"/>
      <c r="D17" s="146"/>
      <c r="E17" s="146"/>
      <c r="F17" s="57"/>
      <c r="G17" s="66"/>
    </row>
    <row r="18" spans="1:7" s="172" customFormat="1" ht="19.5" customHeight="1" x14ac:dyDescent="0.2">
      <c r="A18" s="169" t="s">
        <v>151</v>
      </c>
      <c r="B18" s="170"/>
      <c r="C18" s="170"/>
      <c r="D18" s="170"/>
      <c r="E18" s="170"/>
      <c r="F18" s="170"/>
      <c r="G18" s="171"/>
    </row>
    <row r="19" spans="1:7" s="5" customFormat="1" ht="16.5" customHeight="1" x14ac:dyDescent="0.2">
      <c r="A19" s="52" t="s">
        <v>152</v>
      </c>
      <c r="B19" s="173"/>
      <c r="C19" s="163" t="s">
        <v>143</v>
      </c>
      <c r="D19" s="39"/>
      <c r="E19" s="163" t="s">
        <v>138</v>
      </c>
      <c r="F19" s="39"/>
      <c r="G19" s="65"/>
    </row>
    <row r="20" spans="1:7" s="5" customFormat="1" ht="16.5" customHeight="1" x14ac:dyDescent="0.2">
      <c r="A20" s="58" t="s">
        <v>9</v>
      </c>
      <c r="B20" s="91" t="s">
        <v>153</v>
      </c>
      <c r="C20" s="425"/>
      <c r="D20" s="145" t="s">
        <v>113</v>
      </c>
      <c r="E20" s="428"/>
      <c r="F20" s="147" t="s">
        <v>8</v>
      </c>
      <c r="G20" s="190">
        <f>0.2*C20</f>
        <v>0</v>
      </c>
    </row>
    <row r="21" spans="1:7" s="5" customFormat="1" ht="16.5" customHeight="1" x14ac:dyDescent="0.2">
      <c r="A21" s="52" t="s">
        <v>4</v>
      </c>
      <c r="B21" s="92"/>
      <c r="C21" s="39"/>
      <c r="D21" s="39"/>
      <c r="E21" s="163" t="s">
        <v>138</v>
      </c>
      <c r="F21" s="39"/>
      <c r="G21" s="191"/>
    </row>
    <row r="22" spans="1:7" s="5" customFormat="1" ht="16.5" customHeight="1" x14ac:dyDescent="0.2">
      <c r="A22" s="58" t="s">
        <v>4</v>
      </c>
      <c r="B22" s="533">
        <v>0.5</v>
      </c>
      <c r="C22" s="534"/>
      <c r="D22" s="145" t="s">
        <v>113</v>
      </c>
      <c r="E22" s="422"/>
      <c r="F22" s="147" t="s">
        <v>8</v>
      </c>
      <c r="G22" s="192">
        <f>B22*E22</f>
        <v>0</v>
      </c>
    </row>
    <row r="23" spans="1:7" s="5" customFormat="1" ht="16.5" customHeight="1" x14ac:dyDescent="0.2">
      <c r="A23" s="174" t="s">
        <v>80</v>
      </c>
      <c r="B23" s="92"/>
      <c r="C23" s="39"/>
      <c r="D23" s="39"/>
      <c r="E23" s="163" t="s">
        <v>138</v>
      </c>
      <c r="F23" s="39"/>
      <c r="G23" s="191"/>
    </row>
    <row r="24" spans="1:7" s="5" customFormat="1" ht="16.5" customHeight="1" x14ac:dyDescent="0.2">
      <c r="A24" s="59" t="s">
        <v>154</v>
      </c>
      <c r="B24" s="535">
        <v>1</v>
      </c>
      <c r="C24" s="536"/>
      <c r="D24" s="142" t="s">
        <v>126</v>
      </c>
      <c r="E24" s="423"/>
      <c r="F24" s="147" t="s">
        <v>8</v>
      </c>
      <c r="G24" s="190">
        <f>B24*E24</f>
        <v>0</v>
      </c>
    </row>
    <row r="25" spans="1:7" s="5" customFormat="1" ht="16.5" customHeight="1" x14ac:dyDescent="0.2">
      <c r="A25" s="52" t="s">
        <v>155</v>
      </c>
      <c r="B25" s="92"/>
      <c r="C25" s="39"/>
      <c r="D25" s="39"/>
      <c r="E25" s="163" t="s">
        <v>138</v>
      </c>
      <c r="F25" s="39"/>
      <c r="G25" s="191"/>
    </row>
    <row r="26" spans="1:7" s="5" customFormat="1" ht="16.5" customHeight="1" x14ac:dyDescent="0.2">
      <c r="A26" s="58" t="s">
        <v>156</v>
      </c>
      <c r="B26" s="537">
        <v>0.5</v>
      </c>
      <c r="C26" s="538"/>
      <c r="D26" s="142" t="s">
        <v>126</v>
      </c>
      <c r="E26" s="423"/>
      <c r="F26" s="147" t="s">
        <v>8</v>
      </c>
      <c r="G26" s="190">
        <f>B26*E26</f>
        <v>0</v>
      </c>
    </row>
    <row r="27" spans="1:7" s="5" customFormat="1" ht="16.5" customHeight="1" x14ac:dyDescent="0.2">
      <c r="A27" s="52" t="s">
        <v>157</v>
      </c>
      <c r="B27" s="92"/>
      <c r="C27" s="163" t="s">
        <v>158</v>
      </c>
      <c r="D27" s="39"/>
      <c r="E27" s="163" t="s">
        <v>138</v>
      </c>
      <c r="F27" s="39"/>
      <c r="G27" s="191"/>
    </row>
    <row r="28" spans="1:7" s="5" customFormat="1" ht="16.5" customHeight="1" x14ac:dyDescent="0.2">
      <c r="A28" s="175" t="s">
        <v>159</v>
      </c>
      <c r="B28" s="148" t="s">
        <v>160</v>
      </c>
      <c r="C28" s="426"/>
      <c r="D28" s="145" t="s">
        <v>113</v>
      </c>
      <c r="E28" s="428"/>
      <c r="F28" s="147" t="s">
        <v>0</v>
      </c>
      <c r="G28" s="190">
        <f>0.125*C28</f>
        <v>0</v>
      </c>
    </row>
    <row r="29" spans="1:7" s="5" customFormat="1" ht="16.5" customHeight="1" x14ac:dyDescent="0.2">
      <c r="A29" s="175" t="s">
        <v>161</v>
      </c>
      <c r="B29" s="148" t="s">
        <v>162</v>
      </c>
      <c r="C29" s="426"/>
      <c r="D29" s="145" t="s">
        <v>113</v>
      </c>
      <c r="E29" s="428"/>
      <c r="F29" s="147" t="s">
        <v>0</v>
      </c>
      <c r="G29" s="190">
        <f>0.1*C29</f>
        <v>0</v>
      </c>
    </row>
    <row r="30" spans="1:7" s="5" customFormat="1" ht="16.5" customHeight="1" x14ac:dyDescent="0.2">
      <c r="A30" s="52" t="s">
        <v>163</v>
      </c>
      <c r="B30" s="92"/>
      <c r="C30" s="39"/>
      <c r="D30" s="39"/>
      <c r="E30" s="163" t="s">
        <v>138</v>
      </c>
      <c r="F30" s="39"/>
      <c r="G30" s="191"/>
    </row>
    <row r="31" spans="1:7" s="5" customFormat="1" ht="16.5" customHeight="1" x14ac:dyDescent="0.2">
      <c r="A31" s="176" t="s">
        <v>164</v>
      </c>
      <c r="B31" s="539">
        <v>8</v>
      </c>
      <c r="C31" s="528"/>
      <c r="D31" s="149" t="s">
        <v>127</v>
      </c>
      <c r="E31" s="424"/>
      <c r="F31" s="150" t="s">
        <v>8</v>
      </c>
      <c r="G31" s="190">
        <f>B31*E31</f>
        <v>0</v>
      </c>
    </row>
    <row r="32" spans="1:7" s="5" customFormat="1" ht="16.5" customHeight="1" x14ac:dyDescent="0.2">
      <c r="A32" s="10" t="s">
        <v>165</v>
      </c>
      <c r="B32" s="527">
        <v>6</v>
      </c>
      <c r="C32" s="528"/>
      <c r="D32" s="149" t="s">
        <v>127</v>
      </c>
      <c r="E32" s="422"/>
      <c r="F32" s="150" t="s">
        <v>8</v>
      </c>
      <c r="G32" s="190">
        <f t="shared" ref="G32:G33" si="1">B32*E32</f>
        <v>0</v>
      </c>
    </row>
    <row r="33" spans="1:7" s="5" customFormat="1" ht="16.5" customHeight="1" x14ac:dyDescent="0.2">
      <c r="A33" s="10" t="s">
        <v>161</v>
      </c>
      <c r="B33" s="527">
        <v>5</v>
      </c>
      <c r="C33" s="528"/>
      <c r="D33" s="149" t="s">
        <v>127</v>
      </c>
      <c r="E33" s="422"/>
      <c r="F33" s="150" t="s">
        <v>8</v>
      </c>
      <c r="G33" s="190">
        <f t="shared" si="1"/>
        <v>0</v>
      </c>
    </row>
    <row r="34" spans="1:7" s="5" customFormat="1" ht="16.5" customHeight="1" x14ac:dyDescent="0.2">
      <c r="A34" s="52" t="s">
        <v>3</v>
      </c>
      <c r="B34" s="92"/>
      <c r="C34" s="39"/>
      <c r="D34" s="39"/>
      <c r="E34" s="163" t="s">
        <v>138</v>
      </c>
      <c r="F34" s="39"/>
      <c r="G34" s="191"/>
    </row>
    <row r="35" spans="1:7" s="5" customFormat="1" ht="16.5" customHeight="1" x14ac:dyDescent="0.2">
      <c r="A35" s="51" t="s">
        <v>3</v>
      </c>
      <c r="B35" s="529">
        <v>1</v>
      </c>
      <c r="C35" s="530"/>
      <c r="D35" s="149" t="s">
        <v>127</v>
      </c>
      <c r="E35" s="424"/>
      <c r="F35" s="38" t="s">
        <v>8</v>
      </c>
      <c r="G35" s="190">
        <f>B35*E35</f>
        <v>0</v>
      </c>
    </row>
    <row r="36" spans="1:7" s="5" customFormat="1" ht="16.5" customHeight="1" x14ac:dyDescent="0.2">
      <c r="A36" s="52" t="s">
        <v>2</v>
      </c>
      <c r="B36" s="92"/>
      <c r="C36" s="92"/>
      <c r="D36" s="151"/>
      <c r="E36" s="163" t="s">
        <v>138</v>
      </c>
      <c r="F36" s="39"/>
      <c r="G36" s="191"/>
    </row>
    <row r="37" spans="1:7" s="5" customFormat="1" ht="16.5" customHeight="1" x14ac:dyDescent="0.2">
      <c r="A37" s="48" t="s">
        <v>85</v>
      </c>
      <c r="B37" s="540">
        <v>1</v>
      </c>
      <c r="C37" s="541"/>
      <c r="D37" s="145" t="s">
        <v>113</v>
      </c>
      <c r="E37" s="417"/>
      <c r="F37" s="37" t="s">
        <v>8</v>
      </c>
      <c r="G37" s="190">
        <f t="shared" ref="G37:G39" si="2">B37*E37</f>
        <v>0</v>
      </c>
    </row>
    <row r="38" spans="1:7" s="5" customFormat="1" ht="16.5" customHeight="1" x14ac:dyDescent="0.2">
      <c r="A38" s="50" t="s">
        <v>86</v>
      </c>
      <c r="B38" s="540">
        <v>1</v>
      </c>
      <c r="C38" s="541"/>
      <c r="D38" s="145" t="s">
        <v>113</v>
      </c>
      <c r="E38" s="422"/>
      <c r="F38" s="12" t="s">
        <v>8</v>
      </c>
      <c r="G38" s="190">
        <f t="shared" si="2"/>
        <v>0</v>
      </c>
    </row>
    <row r="39" spans="1:7" s="5" customFormat="1" ht="16.5" customHeight="1" thickBot="1" x14ac:dyDescent="0.25">
      <c r="A39" s="50" t="s">
        <v>87</v>
      </c>
      <c r="B39" s="540">
        <v>1</v>
      </c>
      <c r="C39" s="541"/>
      <c r="D39" s="145" t="s">
        <v>113</v>
      </c>
      <c r="E39" s="422"/>
      <c r="F39" s="12" t="s">
        <v>8</v>
      </c>
      <c r="G39" s="190">
        <f t="shared" si="2"/>
        <v>0</v>
      </c>
    </row>
    <row r="40" spans="1:7" s="6" customFormat="1" ht="19.5" customHeight="1" thickBot="1" x14ac:dyDescent="0.25">
      <c r="A40" s="177" t="s">
        <v>84</v>
      </c>
      <c r="B40" s="178"/>
      <c r="C40" s="178"/>
      <c r="D40" s="178"/>
      <c r="E40" s="178"/>
      <c r="F40" s="178"/>
      <c r="G40" s="168">
        <f>SUM(G20:G39)</f>
        <v>0</v>
      </c>
    </row>
    <row r="41" spans="1:7" ht="13.5" thickBot="1" x14ac:dyDescent="0.25">
      <c r="G41" s="67"/>
    </row>
    <row r="42" spans="1:7" ht="59.25" customHeight="1" thickBot="1" x14ac:dyDescent="0.25">
      <c r="A42" s="63" t="s">
        <v>88</v>
      </c>
      <c r="B42" s="64"/>
      <c r="C42" s="64"/>
      <c r="D42" s="64"/>
      <c r="E42" s="64"/>
      <c r="F42" s="64"/>
      <c r="G42" s="68">
        <f>IF((G16+G40)&gt;20,20,G16+G40)</f>
        <v>0</v>
      </c>
    </row>
  </sheetData>
  <sheetProtection algorithmName="SHA-512" hashValue="PysXSw3Vk1wAL12O/8l51hURMRLXTpz8SN75khuJB6UJjQ+O77AjS5KrSrAMibZYgwIo0DFgeYLEHrMJrC1Eag==" saltValue="gmNguxL/erVmSpNoWNV/cQ==" spinCount="100000" sheet="1" objects="1" scenarios="1" selectLockedCells="1"/>
  <mergeCells count="17">
    <mergeCell ref="B33:C33"/>
    <mergeCell ref="B35:C35"/>
    <mergeCell ref="B37:C37"/>
    <mergeCell ref="B38:C38"/>
    <mergeCell ref="B39:C39"/>
    <mergeCell ref="B32:C32"/>
    <mergeCell ref="B2:C2"/>
    <mergeCell ref="D2:E2"/>
    <mergeCell ref="B5:C5"/>
    <mergeCell ref="B6:C6"/>
    <mergeCell ref="B10:C10"/>
    <mergeCell ref="B12:C12"/>
    <mergeCell ref="B13:C13"/>
    <mergeCell ref="B22:C22"/>
    <mergeCell ref="B24:C24"/>
    <mergeCell ref="B26:C26"/>
    <mergeCell ref="B31:C31"/>
  </mergeCells>
  <pageMargins left="0.25" right="0.25" top="0.75" bottom="0.75" header="0.3" footer="0.3"/>
  <pageSetup paperSize="9" scale="5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="90" zoomScaleNormal="90" workbookViewId="0">
      <selection activeCell="D4" sqref="D4"/>
    </sheetView>
  </sheetViews>
  <sheetFormatPr baseColWidth="10" defaultColWidth="12" defaultRowHeight="12.75" x14ac:dyDescent="0.2"/>
  <cols>
    <col min="1" max="1" width="89" style="4" customWidth="1"/>
    <col min="2" max="2" width="20.5" style="3" customWidth="1"/>
    <col min="3" max="3" width="23.5" style="3" customWidth="1"/>
    <col min="4" max="4" width="12.6640625" style="3" customWidth="1"/>
    <col min="5" max="5" width="19" style="3" customWidth="1"/>
    <col min="6" max="6" width="10.33203125" style="3" customWidth="1"/>
    <col min="7" max="7" width="20.83203125" style="3" customWidth="1"/>
    <col min="8" max="16384" width="12" style="3"/>
  </cols>
  <sheetData>
    <row r="1" spans="1:7" s="7" customFormat="1" ht="69" customHeight="1" thickBot="1" x14ac:dyDescent="0.25">
      <c r="A1" s="179" t="s">
        <v>219</v>
      </c>
      <c r="B1" s="69"/>
      <c r="C1" s="69"/>
      <c r="D1" s="69"/>
      <c r="E1" s="69"/>
      <c r="F1" s="69"/>
      <c r="G1" s="69"/>
    </row>
    <row r="2" spans="1:7" s="8" customFormat="1" ht="32.25" thickBot="1" x14ac:dyDescent="0.25">
      <c r="A2" s="182" t="s">
        <v>7</v>
      </c>
      <c r="B2" s="183" t="s">
        <v>29</v>
      </c>
      <c r="C2" s="542" t="s">
        <v>109</v>
      </c>
      <c r="D2" s="543"/>
      <c r="E2" s="544" t="s">
        <v>144</v>
      </c>
      <c r="F2" s="545"/>
      <c r="G2" s="184" t="s">
        <v>76</v>
      </c>
    </row>
    <row r="3" spans="1:7" s="5" customFormat="1" ht="16.5" customHeight="1" thickBot="1" x14ac:dyDescent="0.25">
      <c r="A3" s="460" t="s">
        <v>168</v>
      </c>
      <c r="B3" s="461"/>
      <c r="C3" s="462"/>
      <c r="D3" s="463" t="s">
        <v>135</v>
      </c>
      <c r="E3" s="464"/>
      <c r="F3" s="463" t="s">
        <v>136</v>
      </c>
      <c r="G3" s="465"/>
    </row>
    <row r="4" spans="1:7" s="5" customFormat="1" ht="16.5" customHeight="1" x14ac:dyDescent="0.2">
      <c r="A4" s="48" t="s">
        <v>89</v>
      </c>
      <c r="B4" s="457">
        <v>1.2</v>
      </c>
      <c r="C4" s="458" t="s">
        <v>128</v>
      </c>
      <c r="D4" s="471"/>
      <c r="E4" s="458" t="s">
        <v>117</v>
      </c>
      <c r="F4" s="459"/>
      <c r="G4" s="190">
        <f>B4*F4</f>
        <v>0</v>
      </c>
    </row>
    <row r="5" spans="1:7" s="5" customFormat="1" ht="16.5" customHeight="1" x14ac:dyDescent="0.2">
      <c r="A5" s="50" t="s">
        <v>90</v>
      </c>
      <c r="B5" s="9">
        <v>1</v>
      </c>
      <c r="C5" s="10" t="s">
        <v>128</v>
      </c>
      <c r="D5" s="471"/>
      <c r="E5" s="10" t="s">
        <v>117</v>
      </c>
      <c r="F5" s="459"/>
      <c r="G5" s="190">
        <f>B5*F5</f>
        <v>0</v>
      </c>
    </row>
    <row r="6" spans="1:7" s="5" customFormat="1" ht="16.5" customHeight="1" x14ac:dyDescent="0.2">
      <c r="A6" s="50" t="s">
        <v>169</v>
      </c>
      <c r="B6" s="9">
        <v>0.5</v>
      </c>
      <c r="C6" s="10" t="s">
        <v>128</v>
      </c>
      <c r="D6" s="471"/>
      <c r="E6" s="10" t="s">
        <v>117</v>
      </c>
      <c r="F6" s="459"/>
      <c r="G6" s="190">
        <f t="shared" ref="G6:G10" si="0">B6*F6</f>
        <v>0</v>
      </c>
    </row>
    <row r="7" spans="1:7" s="5" customFormat="1" ht="16.5" customHeight="1" x14ac:dyDescent="0.2">
      <c r="A7" s="50" t="s">
        <v>91</v>
      </c>
      <c r="B7" s="9">
        <v>1</v>
      </c>
      <c r="C7" s="10" t="s">
        <v>128</v>
      </c>
      <c r="D7" s="471"/>
      <c r="E7" s="10" t="s">
        <v>117</v>
      </c>
      <c r="F7" s="459"/>
      <c r="G7" s="190">
        <f t="shared" si="0"/>
        <v>0</v>
      </c>
    </row>
    <row r="8" spans="1:7" s="5" customFormat="1" ht="16.5" customHeight="1" x14ac:dyDescent="0.2">
      <c r="A8" s="50" t="s">
        <v>92</v>
      </c>
      <c r="B8" s="9">
        <v>1</v>
      </c>
      <c r="C8" s="10" t="s">
        <v>128</v>
      </c>
      <c r="D8" s="471"/>
      <c r="E8" s="10" t="s">
        <v>117</v>
      </c>
      <c r="F8" s="459"/>
      <c r="G8" s="190">
        <f t="shared" si="0"/>
        <v>0</v>
      </c>
    </row>
    <row r="9" spans="1:7" s="5" customFormat="1" ht="33" customHeight="1" x14ac:dyDescent="0.2">
      <c r="A9" s="49" t="s">
        <v>93</v>
      </c>
      <c r="B9" s="89">
        <v>0.5</v>
      </c>
      <c r="C9" s="10" t="s">
        <v>128</v>
      </c>
      <c r="D9" s="471"/>
      <c r="E9" s="10" t="s">
        <v>117</v>
      </c>
      <c r="F9" s="459"/>
      <c r="G9" s="190">
        <f t="shared" si="0"/>
        <v>0</v>
      </c>
    </row>
    <row r="10" spans="1:7" s="451" customFormat="1" ht="33" customHeight="1" thickBot="1" x14ac:dyDescent="0.3">
      <c r="A10" s="70" t="s">
        <v>94</v>
      </c>
      <c r="B10" s="90">
        <v>1</v>
      </c>
      <c r="C10" s="456" t="s">
        <v>128</v>
      </c>
      <c r="D10" s="471"/>
      <c r="E10" s="456" t="s">
        <v>117</v>
      </c>
      <c r="F10" s="459"/>
      <c r="G10" s="190">
        <f t="shared" si="0"/>
        <v>0</v>
      </c>
    </row>
    <row r="11" spans="1:7" s="6" customFormat="1" ht="19.5" customHeight="1" thickBot="1" x14ac:dyDescent="0.25">
      <c r="A11" s="180" t="s">
        <v>170</v>
      </c>
      <c r="B11" s="181"/>
      <c r="C11" s="452"/>
      <c r="D11" s="453"/>
      <c r="E11" s="453"/>
      <c r="F11" s="454"/>
      <c r="G11" s="455">
        <f>SUM(G4:G10)</f>
        <v>0</v>
      </c>
    </row>
    <row r="12" spans="1:7" ht="13.5" thickBot="1" x14ac:dyDescent="0.25"/>
    <row r="13" spans="1:7" ht="58.5" customHeight="1" thickBot="1" x14ac:dyDescent="0.25">
      <c r="A13" s="63" t="s">
        <v>220</v>
      </c>
      <c r="B13" s="64"/>
      <c r="C13" s="64"/>
      <c r="D13" s="64"/>
      <c r="E13" s="64"/>
      <c r="F13" s="64"/>
      <c r="G13" s="72">
        <f>IF(SUM(G4:G10)&gt;10,10,SUM(G4:G10))</f>
        <v>0</v>
      </c>
    </row>
  </sheetData>
  <sheetProtection algorithmName="SHA-512" hashValue="PfjObjqVasCma9DNUQyLiQjV15rAiyYOoEU2dr1CCh6aJwLDVCpViOOxpMe1BeEjhBRqI2mtiUacCzaZHlbQrA==" saltValue="id2M5GIR9GYluIdMRPaBNA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5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DATOS TRABAJADOR </vt:lpstr>
      <vt:lpstr>Bloque 1</vt:lpstr>
      <vt:lpstr>Bloque 2</vt:lpstr>
      <vt:lpstr>Bloque 3</vt:lpstr>
      <vt:lpstr>'Bloque 1'!Área_de_impresión</vt:lpstr>
      <vt:lpstr>'Bloque 2'!Área_de_impresión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ACB61</cp:lastModifiedBy>
  <cp:lastPrinted>2026-02-18T12:31:43Z</cp:lastPrinted>
  <dcterms:created xsi:type="dcterms:W3CDTF">2024-09-08T08:36:30Z</dcterms:created>
  <dcterms:modified xsi:type="dcterms:W3CDTF">2026-02-27T13:34:41Z</dcterms:modified>
</cp:coreProperties>
</file>