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1" i="1"/>
  <c r="C1069" s="1"/>
  <c r="K1058"/>
  <c r="G1068" s="1"/>
  <c r="H1058"/>
  <c r="F1068" s="1"/>
  <c r="E1058"/>
  <c r="E1068" s="1"/>
  <c r="C1058"/>
  <c r="C1068" s="1"/>
  <c r="C1054"/>
  <c r="C1067" s="1"/>
  <c r="K1051"/>
  <c r="G1066" s="1"/>
  <c r="H1051"/>
  <c r="F1066" s="1"/>
  <c r="E1051"/>
  <c r="E1066" s="1"/>
  <c r="C1051"/>
  <c r="C1066" s="1"/>
  <c r="C1048"/>
  <c r="C1065" s="1"/>
  <c r="C1045"/>
  <c r="C1064" s="1"/>
  <c r="J18"/>
  <c r="K1061" s="1"/>
  <c r="G1069" s="1"/>
  <c r="I18"/>
  <c r="H18"/>
  <c r="G18"/>
  <c r="H1061" s="1"/>
  <c r="F1069" s="1"/>
  <c r="F18"/>
  <c r="E1061" s="1"/>
  <c r="E1069" s="1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K1054" s="1"/>
  <c r="G1067" s="1"/>
  <c r="I11"/>
  <c r="H11"/>
  <c r="G11"/>
  <c r="H1054" s="1"/>
  <c r="F1067" s="1"/>
  <c r="F11"/>
  <c r="E1054" s="1"/>
  <c r="E1067" s="1"/>
  <c r="J10"/>
  <c r="I10"/>
  <c r="H10"/>
  <c r="G10"/>
  <c r="F10"/>
  <c r="J9"/>
  <c r="K1048" s="1"/>
  <c r="G1065" s="1"/>
  <c r="I9"/>
  <c r="H9"/>
  <c r="G9"/>
  <c r="H1048" s="1"/>
  <c r="F1065" s="1"/>
  <c r="F9"/>
  <c r="E1048" s="1"/>
  <c r="E1065" s="1"/>
  <c r="J8"/>
  <c r="I8"/>
  <c r="H8"/>
  <c r="G8"/>
  <c r="F8"/>
  <c r="J7"/>
  <c r="I7"/>
  <c r="H7"/>
  <c r="G7"/>
  <c r="F7"/>
  <c r="J6"/>
  <c r="I6"/>
  <c r="H6"/>
  <c r="G6"/>
  <c r="F6"/>
  <c r="J5"/>
  <c r="K1045" s="1"/>
  <c r="G1064" s="1"/>
  <c r="I5"/>
  <c r="H5"/>
  <c r="G5"/>
  <c r="H1045" s="1"/>
  <c r="F1064" s="1"/>
  <c r="F5"/>
  <c r="E1045" s="1"/>
  <c r="E1064" s="1"/>
  <c r="E1070" l="1"/>
  <c r="E1071"/>
</calcChain>
</file>

<file path=xl/sharedStrings.xml><?xml version="1.0" encoding="utf-8"?>
<sst xmlns="http://schemas.openxmlformats.org/spreadsheetml/2006/main" count="234" uniqueCount="128">
  <si>
    <t>GESTIÓN EN EL PACIENTE SANGRANTE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</si>
  <si>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</si>
  <si>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</si>
  <si>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</si>
  <si>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</si>
  <si>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</si>
  <si>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</si>
  <si>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</si>
  <si>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</si>
  <si>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</si>
  <si>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</si>
  <si>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</si>
  <si>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</si>
  <si>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</si>
  <si>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</si>
  <si>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</si>
  <si>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</si>
  <si>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</si>
  <si>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</si>
  <si>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</si>
  <si>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Munoz-Lucas, MA; Jareno-Esteban, J; Gutierrez-Ortega, C; Lopez-Guijarro, P; Collado-Yurrita, L; Quintana-Diaz, M; Callol-Sanchez, L</t>
  </si>
  <si>
    <t>Influence of Chronic Obstructive Pulmonary Disease on Volatile Organic Compounds in Patients with Non-small Cell Lung Cancer</t>
  </si>
  <si>
    <t>ARCHIVOS DE BRONCONEUMOLOGIA</t>
  </si>
  <si>
    <t>Article</t>
  </si>
  <si>
    <t>[Angeles Munoz-Lucas, Maria] Hosp Cent Defensa, Unidad Apoyo Invest Jefatura Docencia &amp; Invest, Madrid, Spain; [Jareno-Esteban, Javier] Univ Alcala de Henares, Hosp Cent Def, Serv Neumol, Alcala De Henares, Madrid, Spain; [Gutierrez-Ortega, Carlos] Hosp Cent Def, Hosp Cent Def Gomez Ulla, Serv Med Prevent, Unidad Apoyo Invest, Madrid, Spain; [Lopez-Guijarro, Pablo] Minist Def, Madrid, Spain; [Collado-Yurrita, Luis; Callol-Sanchez, Luis] Univ Complutense Madrid, Dept Med, Madrid, Spain; [Quintana-Diaz, Manuel] Univ Autonoma Madrid, Dept Med, Madrid, Spain; [Quintana-Diaz, Manuel] Hosp Univ La Paz, Serv Med Intens, Madrid, Spain</t>
  </si>
  <si>
    <t>Munoz-Lucas, MA (corresponding author), Hosp Cent Defensa, Unidad Apoyo Invest Jefatura Docencia &amp; Invest, Madrid, Spain.</t>
  </si>
  <si>
    <t>0300-2896</t>
  </si>
  <si>
    <t>DEC</t>
  </si>
  <si>
    <t>Quintana-Diaz, M; Andres-Esteban, EM; Ramirez-Cervantes, KL; Olivan-Blazquez, B; Juarez-Vela, R; Gea-Caballero, V</t>
  </si>
  <si>
    <t>Coagulation Parameters: An Efficient Measure for Predicting the Prognosis and Clinical Management of Patients with COVID-19</t>
  </si>
  <si>
    <t>JOURNAL OF CLINICAL MEDICINE</t>
  </si>
  <si>
    <t>[Quintana-Diaz, Manuel] La Paz Univ Hosp, Idi Paz Res Inst, Res Grp BPM, Intens Care Unit, Paseo Castellana 261, Madrid 28046, Spain; [Andres-Esteban, Eva Maria; Ramirez-Cervantes, Karen Lizzette; Juarez-Vela, Raul] Univ Rey Juan Carlos, Idi Paz Res Inst, Res Grp BPM, Calle Pedro Rico 6, Madrid 28029, Spain; [Olivan-Blazquez, Barbara] Univ Zaragoza, IIS Aragon, Res Unit Primary Care, San Juan Bosco 13, Zaragoza 50009, Spain; [Juarez-Vela, Raul] Univ La Rioja, Fac Hlth Sci, Edificio Rectorado,Av La Paz 93, Logrono 26006, Spain; [Gea-Caballero, Vicente] Univ Valencia, Adscript Ctr, Nursing Sch La Fe, Res Grp GREIACC,Hlth Res Inst La Fe, Fernando Abril Martorell 106, Valencia 46006, Spain</t>
  </si>
  <si>
    <t>Andres-Esteban, EM; Juarez-Vela, R (corresponding author), Univ Rey Juan Carlos, Idi Paz Res Inst, Res Grp BPM, Calle Pedro Rico 6, Madrid 28029, Spain.; Juarez-Vela, R (corresponding author), Univ La Rioja, Fac Hlth Sci, Edificio Rectorado,Av La Paz 93, Logrono 26006, Spain.</t>
  </si>
  <si>
    <t>2077-0383</t>
  </si>
  <si>
    <t>NOV</t>
  </si>
  <si>
    <t>Tung-Chen, Y; de Gracia, MM; Diez-Tascon, A; Alonso-Gonzalez, R; Agudo-Fernandez, S; Parra-Gordo, ML; Ossaba-Velez, S; Rodriguez-Fuertes, P; Llamas-Fuentes, R</t>
  </si>
  <si>
    <t>CORRELATION BETWEEN CHEST COMPUTED TOMOGRAPHY AND LUNG ULTRASONOGRAPHY IN PATIENTS WITH CORONAVIRUS DISEASE 2019 (COVID-19)</t>
  </si>
  <si>
    <t>ULTRASOUND IN MEDICINE AND BIOLOGY</t>
  </si>
  <si>
    <t>[Tung-Chen, Yale; Rodriguez-Fuertes, Pablo] Hosp Univ La Paz, Dept Emergency Med, Madrid, Spain; [Marti de Gracia, Milagros; Diez-Tascon, Aurea; Alonso-Gonzalez, Rodrigo; Agudo-Fernandez, Sergio; Luz Parra-Gordo, Maria; Ossaba-Velez, Silvia] Hosp Univ La Paz, Dept Emergency Radiol, Madrid, Spain; [Llamas-Fuentes, Rafael] Hosp Univ Reina Sofia, Dept Emergency Med, Cordoba, Spain</t>
  </si>
  <si>
    <t>Tung-Chen, Y (corresponding author), Paseo Castellana 241, Madrid 28046, Spain.</t>
  </si>
  <si>
    <t>0301-5629</t>
  </si>
  <si>
    <t>Quintana-Diaz, M; Andres-Esteban, EM; Sanchez-Serrano, J; Martinez-Virto, A; Juarez-Vela, R; Garcia-Erce, JA</t>
  </si>
  <si>
    <t>Transfusions in the Emergency department: More than a blood transfusion</t>
  </si>
  <si>
    <t>REVISTA CLINICA ESPANOLA</t>
  </si>
  <si>
    <t>[Quintana-Diaz, M.; Martinez-Virto, A.] Hosp Univ La Paz, Inst Invest IdiPAZ, Serv Urgencias, Grp PBM, Madrid, Spain; [Andres-Esteban, E. M.] Univ Rey Juan Carlos, Inst Invest IdiPAZ, Grp PBM, Madrid, Spain; [Sanchez-Serrano, J.] Hosp Univ Salamanca, Inst Invest IdiPAZ, Serv Urgencias, Salamanca, Spain; [Juarez-Vela, R.] Univ La Rioja, Logrono, Spain; [Juarez-Vela, R.] Inst Invest Sanitaria Aragon, Zaragoza, Spain; [Garcia-Erce, J. A.] Inst Invest IdiPAZ, Grp PBM, Banco Sangre &amp; Tejidos Navarra Navarra, Madrid, Spain</t>
  </si>
  <si>
    <t>Juarez-Vela, R (corresponding author), Univ La Rioja, Logrono, Spain.; Juarez-Vela, R (corresponding author), Inst Invest Sanitaria Aragon, Zaragoza, Spain.</t>
  </si>
  <si>
    <t>0014-2565</t>
  </si>
  <si>
    <t>OCT</t>
  </si>
  <si>
    <t>Quintana-Diaz, M; Jerico-Alba, C; Zalba-Marcos, S; Garcia-Erce, JA</t>
  </si>
  <si>
    <t>Reply to "Transfusions in the emergency department: Are there other care alternatives?"</t>
  </si>
  <si>
    <t>Letter</t>
  </si>
  <si>
    <t>[Quintana-Diaz, M.] Hosp Univ La Paz, Serv Med Intens, Inst Invest IdiPAZ, Grp PBM, Madrid, Spain; [Jerico-Alba, C.] Hosp St Joan Despi Moises Broggi, Serv Med Interna, Consorci Sanitari Integral, Barcelona, Spain; [Zalba-Marcos, S.] Complejo Hosp Navarra, Serv Hematol &amp; Hemoterapia, Navarra, Spain; [Garcia-Erce, J. A.] Inst Invest IdiPAZ, Banco Sangre &amp; Tejidos Navarra Navarra, Grp PBM, Madrid, Spain</t>
  </si>
  <si>
    <t>Quintana-Diaz, M (corresponding author), Hosp Univ La Paz, Serv Med Intens, Inst Invest IdiPAZ, Grp PBM, Madrid, Spain.</t>
  </si>
  <si>
    <t>Lopez-Fernandez, A; Quintana-Diaz, M; Sanchez-Sanchez, M</t>
  </si>
  <si>
    <t>Diffuse axonal injury associated with COVID-19 infection</t>
  </si>
  <si>
    <t>MEDICINA CLINICA</t>
  </si>
  <si>
    <t>[Lopez-Fernandez, Alba; Quintana-Diaz, Manuel; Sanchez-Sanchez, Manuel] Hosp Univ La Paz, Madrid, Spain</t>
  </si>
  <si>
    <t>Quintana-Diaz, M (corresponding author), Hosp Univ La Paz, Madrid, Spain.</t>
  </si>
  <si>
    <t>0025-7753</t>
  </si>
  <si>
    <t>Tung-Chen, Y; Rivera-Nunez, MA; Martinez-Virto, AM</t>
  </si>
  <si>
    <t>Lung ultrasound in the frontline diagnosis of COVID-19 infection</t>
  </si>
  <si>
    <t>Editorial Material</t>
  </si>
  <si>
    <t>[Tung-Chen, Yale; Rivera-Nunez, Maria Angelica; Martinez-Virto, Ana Maria] Hosp Univ La Paz, Serv Urgencias, Paseo Castellana 261, Madrid 28046, Spain</t>
  </si>
  <si>
    <t>Tung-Chen, Y (corresponding author), Hosp Univ La Paz, Serv Urgencias, Paseo Castellana 261, Madrid 28046, Spain.</t>
  </si>
  <si>
    <t>Jerico, C; Beverina, I; Quintana-Diaz, M; Salvadori, U; Melli, C; Rondinelli, MB; Recasens, V; Brando, B; Garcia-Erce, JA</t>
  </si>
  <si>
    <t>Efficacy and safety of high-dose intravenous iron as the first-choice therapy in outpatients with severe iron deficiency anemia</t>
  </si>
  <si>
    <t>TRANSFUSION</t>
  </si>
  <si>
    <t>[Jerico, Carlos] Hosp St Joan Despi Moises Broggi, Dept Internal Med, Consorci Sanitari Integral, Barcelona, Spain; [Jerico, Carlos; Quintana-Diaz, Manuel] Autonomous Univ Madrid, Dept Med, Madrid, Spain; [Jerico, Carlos; Quintana-Diaz, Manuel; Garcia-Erce, Jose Antonio] Hosp La Paz Inst Hlth Res IdiPAZ, PBM Grp, Madrid, Spain; [Beverina, Ivo; Brando, Bruno] Univ Hosp La Paz, Intens Care Unit, Madrid, Spain; [Quintana-Diaz, Manuel] Hosp Univ Miguel Servet, Dept Hematol, Madrid, Spain; [Salvadori, Ugo] REDGERM, Grp Espanol Rehabil Multimodal, Zaragoza, Spain; [Melli, Cristina] Blood &amp; Tissue Bank Navarra, Serv Navarro Salud Osasunbidea, Pamplona, Spain; [Rondinelli, Maria Beatrice] Cent Hosp Bolzano, Dept Immunohaematol &amp; Transfus, Bolzano, Italy; [Recasens, Valle] Cent Hosp Bolzano, Dept Immunohaematol &amp; Transfus, Bolzano, Italy; [Garcia-Erce, Jose Antonio] Udine Univ Hosp, Dept Transfus Med, Udine, Italy; [Garcia-Erce, Jose Antonio] AO San Camillo Forlanini Hosp, Dept Transfus Med, Rome, Italy</t>
  </si>
  <si>
    <t>Garcia-Erce, JA (corresponding author), Banco Sangre &amp; Tejidos Navarra Blood &amp; Tissue Ba, Serv Navarro Salud Osasunbidea, Calle Irunlarrea 3, Pamplona 31008, Spain.</t>
  </si>
  <si>
    <t>0041-1132</t>
  </si>
  <si>
    <t>JUL</t>
  </si>
  <si>
    <t>Borobia, AM; Carcas, AJ; Arnalich, F; Alvarez-Sala, R; Monserrat-Villatoro, J; Quintana, M; Figueira, JC; Santos-Olmo, RMT; Garcia-Rodriguez, J; Martin-Vega, A; Buno, A; Ramirez, E; Martinez-Ales, G; Garcia-Arenzana, N; Nunez, MC; Marti-de-Gracia, M; Ramos, FM; Reinoso-Barbero, F; Martin-Quiros, A; Nunez, AR; Mingorance, J; Segura, CJC; Arribas, DP; Cuevas, ER; Sanchez, CP; Rios, JJ; Hernan, MA; Frias, J; Arribas, JR</t>
  </si>
  <si>
    <t>A Cohort of Patients with COVID-19 in a Major Teaching Hospital in Europe</t>
  </si>
  <si>
    <t>[Borobia, Alberto M.; Carcas, Antonio J.; Monserrat-Villatoro, Jaime; Ramirez, Elena; Frias, Jesus] Univ Autonoma Madrid, La Paz Univ Hosp IdiPAZ, Clin Pharmacol Dept, Madrid 28046, Spain; [Arnalich, Francisco; Rios, Juan J.; Arribas, Jose R.] Univ Autonoma Madrid, La Paz Univ Hosp IdiPAZ, Internal Med Dept, Madrid 28046, Spain; [Alvarez-Sala, Rodolfo; Carpio Segura, Carlos J.; Prados Sanchez, Concepcion] Univ Autonoma Madrid, La Paz Univ Hosp IdiPAZ, Pneumol Dept, Madrid 28046, Spain; [Quintana, Manuel; Carlos Figueira, Juan] Univ Autonoma Madrid, La Paz Univ Hosp IdiPAZ, Intens Care Unit, Madrid 28046, Spain; [Torres Santos-Olmo, Rosario M.; Martin-Quiros, Alejandro; Rivera Nunez, Angelica] Univ Autonoma Madrid, La Paz Univ Hosp IdiPAZ, Emergency Dept, Madrid 28046, Spain; [Garcia-Rodriguez, Julio; Mingorance, Jesus] La Paz Univ Hosp IdiPAZ, Microbiol Dept, Madrid 28046, Spain; [Martin-Vega, Alberto] La Paz Univ Hosp IdiPAZ, CSUR Coordinat, Madrid 28046, Spain; [Buno, Antonio; Prieto Arribas, Daniel] La Paz Univ Hosp IdiPAZ, Lab Med Dept, Madrid 28046, Spain; [Martinez-Ales, Gonzalo] Columbia Univ, Mailman Sch Publ Hlth, Dept Epidemiol, New York, NY 10032 USA; [Garcia-Arenzana, Nicolas] La Paz Univ Hosp IdiPAZ, Prevent Med Dept, Madrid 28046, Spain; [Concepcion Nunez, M.] La Paz Univ Hosp IdiPAZ, Risk Prevent Dept, Madrid 28046, Spain; [Marti-de-Gracia, Milagros] La Paz Univ Hosp IdiPAZ, Emergency Radiol Unit, Madrid 28046, Spain; [Moreno Ramos, Francisco] La Paz Univ Hosp IdiPAZ, Pharm Dept, Madrid 28046, Spain; [Reinoso-Barbero, Francisco] La Paz Univ Hosp IdiPAZ, Anesthesiol Dept, Madrid 28046, Spain; [Rey Cuevas, Esther] La Paz Univ Hosp IdiPAZ, Nursing Dept, Madrid 28046, Spain; [Hernan, Miguel A.] Harvard TH Chan Sch Publ Hlth, Harvard Mit Div Hlth Sci &amp; Technol, Dept Epidemiol, Boston, MA 02115 USA; [Hernan, Miguel A.] Harvard TH Chan Sch Publ Hlth, Harvard Mit Div Hlth Sci &amp; Technol, Dept Biostat, Boston, MA 02115 USA</t>
  </si>
  <si>
    <t>Borobia, AM; Carcas, AJ (corresponding author), Univ Autonoma Madrid, La Paz Univ Hosp IdiPAZ, Clin Pharmacol Dept, Madrid 28046, Spain.; Arribas, JR (corresponding author), Univ Autonoma Madrid, La Paz Univ Hosp IdiPAZ, Internal Med Dept, Madrid 28046, Spain.</t>
  </si>
  <si>
    <t>JUN</t>
  </si>
  <si>
    <t>Chico-Fernandez, M; Sanchez-Casado, M; Barea-Mendoza, JA; Garcia-Saez, I; Ballesteros-Sanz, MA; Guerrero-Lopez, F; Quintana-Diaz, M; Molina-Diaz, I; Martin-Iglesias, L; Toboso-Casado, JM; Perez-Barcena, J; Llompart-Pou, JA</t>
  </si>
  <si>
    <t>Outcomes of very elderly trauma ICU patients. Results from the Spanish trauma ICU registry</t>
  </si>
  <si>
    <t>MEDICINA INTENSIVA</t>
  </si>
  <si>
    <t>[Chico-Fernandez, M.; Barea-Mendoza, J. A.] Hosp Univ 12 Octubre, UCI Trauma &amp; Emergencias, Serv Med Intens, Madrid, Spain; [Sanchez-Casado, M.] Hosp Virgen de la Salud, Serv Med Intens, Toledo, Spain; [Garcia-Saez, I] Hosp Univ Donostia, Serv Med Intens, Donostia San Sebastian, Spain; [Ballesteros-Sanz, M. A.] Hosp Univ Marques de Valdecilla, Serv Med Intens, Santander, Spain; [Guerrero-Lopez, F.] Hosp Virgen de las Nieves, Serv Med Intens, UCI Neurotraumatol, Granada, Spain; [Quintana-Diaz, M.] Hosp Univ La Paz, Serv Med Intens, Madrid, Spain; [Molina-Diaz, I] Hosp Univ Nuestra Senora de la Candelaria, Serv Med Intens, Santa Cruz De Tenerife, Spain; [Martin-Iglesias, L.] Hosp Univ Cent Asturias, Serv Med Intens, Asturias, Spain; [Toboso-Casado, J. M.] Hosp Badalona Germans Trias &amp; Pujol, Serv Med Intens, Barcelona, Spain; [Perez-Barcena, J.; Llompart-Pou, J. A.] Hosp Univ Son Espases, Inst Invest Sanitaria Illes Balears IdISBa, Serv Med Intens, Palma De Mallorca, Spain</t>
  </si>
  <si>
    <t>Llompart-Pou, JA (corresponding author), Hosp Univ Son Espases, Inst Invest Sanitaria Illes Balears IdISBa, Serv Med Intens, Palma De Mallorca, Spain.</t>
  </si>
  <si>
    <t>0210-5691</t>
  </si>
  <si>
    <t>MAY</t>
  </si>
  <si>
    <t>Viejo-Moreno, R; Cabrejas-Aparicio, A; Arriero-Fernandez, N; Quintana-Diaz, M; Galvan-Roncero, E; Galvez-Marco, MD; Carriedo-Scher, C; Balaguer-Recena, J; Marian-Crespo, C</t>
  </si>
  <si>
    <t>Mobile Intensive Care Unit versus Hospital walk-in patients, in the treatment of first episode ST- elevation myocardial infarction</t>
  </si>
  <si>
    <t>EUROPEAN JOURNAL OF INTERNAL MEDICINE</t>
  </si>
  <si>
    <t>[Viejo-Moreno, Ruben; Cabrejas-Aparicio, Alberto; Galvan-Roncero, Enrique; Galvez-Marco, Maria de las Nieves; Carriedo-Scher, Cristina] Gerencia Urgencias Emergencias &amp; Transporte Sanit, Movil Intens Care Unit, Castilla La Mancha, Spain; [Viejo-Moreno, Ruben; Arriero-Fernandez, Noemi; Marian-Crespo, Carlos] Hosp Univ Guadalajara, Intens Care Unit, SESCAM, Guadalajara, Spain; [Quintana-Diaz, Manuel] Hosp Univ la Paz, Intens Care Unit, Madrid, Spain; [Balaguer-Recena, Javier] Hosp Univ Guadalajara, Cardiol Dept, SESCAM, Guadalajara, Spain</t>
  </si>
  <si>
    <t>Viejo-Moreno, R (corresponding author), Hosp Univ Guadalajara, Intens Care Unit, C Hermanos Donantes Sangre S-N, Guadalajara 19002, Spain.</t>
  </si>
  <si>
    <t>0953-6205</t>
  </si>
  <si>
    <t>MAR</t>
  </si>
  <si>
    <t>Borobia, AM; Collado, SG; Cardona, CC; Pueyo, RC; Alonso, CF; Torres, IP; Gonzalez, MC; Codesido, JRC; Betegon, MA; Barcela, LA; Andicoechea, AO; Testa, AF; Colina, JT; Dorribo, AC; Galan, CD; Avila, JCM; Lugilde, ST; Sansuan, AJC</t>
  </si>
  <si>
    <t>Inhaled Methoxyflurane Provides Greater Analgesia and Faster Onset of Action Versus Standard Analgesia in Patients With Trauma Pain: InMEDIATE: A Randomized Controlled Trial in Emergency Departments</t>
  </si>
  <si>
    <t>ANNALS OF EMERGENCY MEDICINE</t>
  </si>
  <si>
    <t>[Borobia, Alberto M.; Carballo Cardona, Cesar; Martinez Avila, Jose Carlos; Carcas Sansuan, Antonio J.] Univ Autonoma Madrid, Hosp Univ La Paz, Sch Med, Hosp La Paz Inst Hlth Res, Madrid, Spain; [Borobia, Alberto M.; Carballo Cardona, Cesar; Martinez Avila, Jose Carlos; Carcas Sansuan, Antonio J.] Spanish Clin Res Network, Madrid, Spain; [Garcia Collado, Sergio] Hosp Campo Grande, Valladolid, Spain; [Capilla Pueyo, Rosa] Hosp Univ Puerta Hierro Majadahonda, Madrid, Spain; [Fernandez Alonso, Cesareo] Hosp Clin San Carlos, Madrid, Spain; [Perez Torres, Ignacio] Hosp Virgen Rocio, Seville, Spain; [Corell Gonzalez, Maria] Hosp Gen Alicante, Alicante, Spain; [Casal Codesido, Jose Ramon] Hosp Bierzo, Ponferrada, Spain; [Arranz Betegon, Maria] Hosp Viladecans, Barcelona, Spain; [Amador Barcela, Luis] Hosp Univ Alvaro Cunqueiro, Vigo, Spain; [Odiaga Andicoechea, Aitor] Hosp Gernika Lumo, Gernika Lumo, Spain; [Fernandez Testa, Anselma] Complejo Asistencial Zamora, Zamora, Spain; [Trigo Colina, Jorge] Hosp Monograf Asepeyo Traumatol Cirugia &amp; Rehabil, Coslada, Spain; [Cid Dorribo, Antonio] SUMMA 112, Madrid, Spain; [del Arco Galan, Carmen] Hosp Univ La Princesa, Madrid, Spain; [Traseira Lugilde, Susana] Mundipharma Pharmaceut SL, Madrid, Spain</t>
  </si>
  <si>
    <t>Borobia, AM (corresponding author), Univ Autonoma Madrid, Hosp Univ La Paz, Sch Med, Hosp La Paz Inst Hlth Res, Madrid, Spain.; Borobia, AM (corresponding author), Spanish Clin Res Network, Madrid, Spain.</t>
  </si>
  <si>
    <t>0196-0644</t>
  </si>
  <si>
    <t>Silva-Obregon, JA; Quintana-Diaz, M; Saboya-Sanchez, S; Marian-Crespo, C; Romera-Ortega, MA; Chamorro-Jambrina, C; Estrella-Alonso, A; Andres-Esteban, EM</t>
  </si>
  <si>
    <t>Frailty as a predictor of short- and long-term mortality in critically ill older medical patients</t>
  </si>
  <si>
    <t>JOURNAL OF CRITICAL CARE</t>
  </si>
  <si>
    <t>[Alberto Silva-Obregon, J.; Marian-Crespo, Carlos; Estrella-Alonso, Alfonso] Hosp Univ Guadalajara, Dept Intens Care Med, C Donante Sangre S-N, Guadalajara 19002, Spain; [Quintana-Diaz, Manuel] Hosp Univ La Paz, Dept Intens Care Med, Madrid, Spain; [Saboya-Sanchez, Sonia; Angel Romera-Ortega, M.; Chamorro-Jambrina, Carlos] Hosp Univ Clin Puerta de Hierro Majadahonda, Dept Intens Care Med, Madrid, Spain; [Maria Andres-Esteban, Eva] Univ Jaume I Castellon, Dept Epidemiol, Castellon De La Plana, Castellon, Spain</t>
  </si>
  <si>
    <t>Silva-Obregon, JA (corresponding author), Hosp Univ Guadalajara, Dept Intens Care Med, C Donante Sangre S-N, Guadalajara 19002, Spain.</t>
  </si>
  <si>
    <t>0883-9441</t>
  </si>
  <si>
    <t>FEB</t>
  </si>
  <si>
    <t>del Moral-Barbudo, B; Blancas, R; Ballesteros-Ortega, D; Quintana-Diaz, M; Martinez-Gonzalez, O</t>
  </si>
  <si>
    <t>Current and research therapies for the prevention and treatment of delayed neurological syndrome associated with carbon monoxide poisoning: A narrative review</t>
  </si>
  <si>
    <t>HUMAN &amp; EXPERIMENTAL TOXICOLOGY</t>
  </si>
  <si>
    <t>Review</t>
  </si>
  <si>
    <t>[del Moral-Barbudo, B.; Blancas, R.; Ballesteros-Ortega, D.; Quintana-Diaz, M.; Martinez-Gonzalez, O.] Alfonso X El Sabio Univ, Villanueva De La Canada, Spain; [Blancas, R.; Martinez-Gonzalez, O.] Del Tajo Univ Hosp, Crit Care Dept, Ave Amazonas Cent S-N, Aranjuez 28300, Spain; [Ballesteros-Ortega, D.] Puerta de Hierro Univ Hosp, Crit Care Dept, Boadilla Del Monte, Spain; [Quintana-Diaz, M.] La Paz Univ Hosp, Crit Care Dept, Madrid, Spain</t>
  </si>
  <si>
    <t>Blancas, R (corresponding author), Alfonso X El Sabio Univ, Villanueva De La Canada, Spain.; Blancas, R (corresponding author), Del Tajo Univ Hosp, Crit Care Dept, Ave Amazonas Cent S-N, Aranjuez 28300, Spain.</t>
  </si>
  <si>
    <t>0960-3271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</si>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</sst>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2338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15" customWidth="1"/>
    <col min="6" max="7" width="9" style="15"/>
    <col min="8" max="9" width="0" style="15" hidden="1" customWidth="1"/>
    <col min="10" max="10" width="9" style="15"/>
    <col min="11" max="12" width="0" style="15" hidden="1" customWidth="1"/>
    <col min="13" max="13" width="9" style="15"/>
    <col min="14" max="14" width="0" style="15" hidden="1" customWidth="1"/>
    <col min="15" max="20" width="9" style="15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4.9569999999999999</v>
      </c>
      <c r="G5" s="7" t="str">
        <f>VLOOKUP(N5,[1]Revistas!$B$2:$G$62863,3,FALSE)</f>
        <v>Q1</v>
      </c>
      <c r="H5" s="7" t="str">
        <f>VLOOKUP(N5,[1]Revistas!$B$2:$G$62863,4,FALSE)</f>
        <v>RESPIRATORY SYSTEM -- SCIE</v>
      </c>
      <c r="I5" s="7" t="str">
        <f>VLOOKUP(N5,[1]Revistas!$B$2:$G$62863,5,FALSE)</f>
        <v>11 DE 64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56</v>
      </c>
      <c r="R5" s="7">
        <v>12</v>
      </c>
      <c r="S5" s="7">
        <v>801</v>
      </c>
      <c r="T5" s="7">
        <v>805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3.3029999999999999</v>
      </c>
      <c r="G6" s="7" t="str">
        <f>VLOOKUP(N6,[1]Revistas!$B$2:$G$62863,3,FALSE)</f>
        <v>Q1</v>
      </c>
      <c r="H6" s="7" t="str">
        <f>VLOOKUP(N6,[1]Revistas!$B$2:$G$62863,4,FALSE)</f>
        <v>MEDICINE, GENERAL &amp; INTERNAL -- SCIE</v>
      </c>
      <c r="I6" s="7" t="str">
        <f>VLOOKUP(N6,[1]Revistas!$B$2:$G$62863,5,FALSE)</f>
        <v>36/165</v>
      </c>
      <c r="J6" s="7" t="str">
        <f>VLOOKUP(N6,[1]Revistas!$B$2:$G$62863,6,FALSE)</f>
        <v>NO</v>
      </c>
      <c r="K6" s="7" t="s">
        <v>31</v>
      </c>
      <c r="L6" s="7" t="s">
        <v>32</v>
      </c>
      <c r="M6" s="7">
        <v>0</v>
      </c>
      <c r="N6" s="7" t="s">
        <v>33</v>
      </c>
      <c r="O6" s="7" t="s">
        <v>34</v>
      </c>
      <c r="P6" s="7">
        <v>2020</v>
      </c>
      <c r="Q6" s="7">
        <v>9</v>
      </c>
      <c r="R6" s="7">
        <v>11</v>
      </c>
      <c r="S6" s="7"/>
      <c r="T6" s="7">
        <v>3482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23</v>
      </c>
      <c r="F7" s="7">
        <f>VLOOKUP(N7,[1]Revistas!$B$2:$G$62863,2,FALSE)</f>
        <v>2.5139999999999998</v>
      </c>
      <c r="G7" s="7" t="str">
        <f>VLOOKUP(N7,[1]Revistas!$B$2:$G$62863,3,FALSE)</f>
        <v>Q1</v>
      </c>
      <c r="H7" s="7" t="str">
        <f>VLOOKUP(N7,[1]Revistas!$B$2:$G$62863,4,FALSE)</f>
        <v>ACOUSTICS -- SCIE</v>
      </c>
      <c r="I7" s="7" t="str">
        <f>VLOOKUP(N7,[1]Revistas!$B$2:$G$62863,5,FALSE)</f>
        <v>8 DE 32</v>
      </c>
      <c r="J7" s="7" t="str">
        <f>VLOOKUP(N7,[1]Revistas!$B$2:$G$62863,6,FALSE)</f>
        <v>NO</v>
      </c>
      <c r="K7" s="7" t="s">
        <v>38</v>
      </c>
      <c r="L7" s="7" t="s">
        <v>39</v>
      </c>
      <c r="M7" s="7">
        <v>6</v>
      </c>
      <c r="N7" s="7" t="s">
        <v>40</v>
      </c>
      <c r="O7" s="7" t="s">
        <v>34</v>
      </c>
      <c r="P7" s="7">
        <v>2020</v>
      </c>
      <c r="Q7" s="7">
        <v>46</v>
      </c>
      <c r="R7" s="7">
        <v>11</v>
      </c>
      <c r="S7" s="7">
        <v>2918</v>
      </c>
      <c r="T7" s="7">
        <v>2926</v>
      </c>
    </row>
    <row r="8" spans="2:20" s="1" customFormat="1">
      <c r="B8" s="6" t="s">
        <v>41</v>
      </c>
      <c r="C8" s="6" t="s">
        <v>42</v>
      </c>
      <c r="D8" s="6" t="s">
        <v>43</v>
      </c>
      <c r="E8" s="7" t="s">
        <v>23</v>
      </c>
      <c r="F8" s="7">
        <f>VLOOKUP(N8,[1]Revistas!$B$2:$G$62863,2,FALSE)</f>
        <v>1.304</v>
      </c>
      <c r="G8" s="7" t="str">
        <f>VLOOKUP(N8,[1]Revistas!$B$2:$G$62863,3,FALSE)</f>
        <v>Q4</v>
      </c>
      <c r="H8" s="7" t="str">
        <f>VLOOKUP(N8,[1]Revistas!$B$2:$G$62863,4,FALSE)</f>
        <v>MEDICINE, GENERAL &amp; INTERNAL -- SCIE</v>
      </c>
      <c r="I8" s="7" t="str">
        <f>VLOOKUP(N8,[1]Revistas!$B$2:$G$62863,5,FALSE)</f>
        <v>100/165</v>
      </c>
      <c r="J8" s="7" t="str">
        <f>VLOOKUP(N8,[1]Revistas!$B$2:$G$62863,6,FALSE)</f>
        <v>NO</v>
      </c>
      <c r="K8" s="7" t="s">
        <v>44</v>
      </c>
      <c r="L8" s="7" t="s">
        <v>45</v>
      </c>
      <c r="M8" s="7">
        <v>3</v>
      </c>
      <c r="N8" s="7" t="s">
        <v>46</v>
      </c>
      <c r="O8" s="7" t="s">
        <v>47</v>
      </c>
      <c r="P8" s="7">
        <v>2020</v>
      </c>
      <c r="Q8" s="7">
        <v>220</v>
      </c>
      <c r="R8" s="7">
        <v>7</v>
      </c>
      <c r="S8" s="7">
        <v>393</v>
      </c>
      <c r="T8" s="7">
        <v>399</v>
      </c>
    </row>
    <row r="9" spans="2:20" s="1" customFormat="1">
      <c r="B9" s="6" t="s">
        <v>48</v>
      </c>
      <c r="C9" s="6" t="s">
        <v>49</v>
      </c>
      <c r="D9" s="6" t="s">
        <v>43</v>
      </c>
      <c r="E9" s="7" t="s">
        <v>50</v>
      </c>
      <c r="F9" s="7">
        <f>VLOOKUP(N9,[1]Revistas!$B$2:$G$62863,2,FALSE)</f>
        <v>1.304</v>
      </c>
      <c r="G9" s="7" t="str">
        <f>VLOOKUP(N9,[1]Revistas!$B$2:$G$62863,3,FALSE)</f>
        <v>Q4</v>
      </c>
      <c r="H9" s="7" t="str">
        <f>VLOOKUP(N9,[1]Revistas!$B$2:$G$62863,4,FALSE)</f>
        <v>MEDICINE, GENERAL &amp; INTERNAL -- SCIE</v>
      </c>
      <c r="I9" s="7" t="str">
        <f>VLOOKUP(N9,[1]Revistas!$B$2:$G$62863,5,FALSE)</f>
        <v>100/165</v>
      </c>
      <c r="J9" s="7" t="str">
        <f>VLOOKUP(N9,[1]Revistas!$B$2:$G$62863,6,FALSE)</f>
        <v>NO</v>
      </c>
      <c r="K9" s="7" t="s">
        <v>51</v>
      </c>
      <c r="L9" s="7" t="s">
        <v>52</v>
      </c>
      <c r="M9" s="7">
        <v>0</v>
      </c>
      <c r="N9" s="7" t="s">
        <v>46</v>
      </c>
      <c r="O9" s="7" t="s">
        <v>47</v>
      </c>
      <c r="P9" s="7">
        <v>2020</v>
      </c>
      <c r="Q9" s="7">
        <v>220</v>
      </c>
      <c r="R9" s="7">
        <v>7</v>
      </c>
      <c r="S9" s="7">
        <v>456</v>
      </c>
      <c r="T9" s="7">
        <v>456</v>
      </c>
    </row>
    <row r="10" spans="2:20" s="1" customFormat="1">
      <c r="B10" s="6" t="s">
        <v>53</v>
      </c>
      <c r="C10" s="6" t="s">
        <v>54</v>
      </c>
      <c r="D10" s="6" t="s">
        <v>55</v>
      </c>
      <c r="E10" s="7" t="s">
        <v>50</v>
      </c>
      <c r="F10" s="7">
        <f>VLOOKUP(N10,[1]Revistas!$B$2:$G$62863,2,FALSE)</f>
        <v>1.635</v>
      </c>
      <c r="G10" s="7" t="str">
        <f>VLOOKUP(N10,[1]Revistas!$B$2:$G$62863,3,FALSE)</f>
        <v>Q3</v>
      </c>
      <c r="H10" s="7" t="str">
        <f>VLOOKUP(N10,[1]Revistas!$B$2:$G$62863,4,FALSE)</f>
        <v>MEDICINE, GENERAL &amp; INTERNAL -- SCIE</v>
      </c>
      <c r="I10" s="7" t="str">
        <f>VLOOKUP(N10,[1]Revistas!$B$2:$G$62863,5,FALSE)</f>
        <v>87/165</v>
      </c>
      <c r="J10" s="7" t="str">
        <f>VLOOKUP(N10,[1]Revistas!$B$2:$G$62863,6,FALSE)</f>
        <v>NO</v>
      </c>
      <c r="K10" s="7" t="s">
        <v>56</v>
      </c>
      <c r="L10" s="7" t="s">
        <v>57</v>
      </c>
      <c r="M10" s="7">
        <v>0</v>
      </c>
      <c r="N10" s="7" t="s">
        <v>58</v>
      </c>
      <c r="O10" s="7">
        <v>45901</v>
      </c>
      <c r="P10" s="7">
        <v>2020</v>
      </c>
      <c r="Q10" s="7">
        <v>155</v>
      </c>
      <c r="R10" s="7">
        <v>6</v>
      </c>
      <c r="S10" s="7">
        <v>274</v>
      </c>
      <c r="T10" s="7">
        <v>275</v>
      </c>
    </row>
    <row r="11" spans="2:20" s="1" customFormat="1">
      <c r="B11" s="6" t="s">
        <v>59</v>
      </c>
      <c r="C11" s="6" t="s">
        <v>60</v>
      </c>
      <c r="D11" s="6" t="s">
        <v>55</v>
      </c>
      <c r="E11" s="7" t="s">
        <v>61</v>
      </c>
      <c r="F11" s="7">
        <f>VLOOKUP(N11,[1]Revistas!$B$2:$G$62863,2,FALSE)</f>
        <v>1.635</v>
      </c>
      <c r="G11" s="7" t="str">
        <f>VLOOKUP(N11,[1]Revistas!$B$2:$G$62863,3,FALSE)</f>
        <v>Q3</v>
      </c>
      <c r="H11" s="7" t="str">
        <f>VLOOKUP(N11,[1]Revistas!$B$2:$G$62863,4,FALSE)</f>
        <v>MEDICINE, GENERAL &amp; INTERNAL -- SCIE</v>
      </c>
      <c r="I11" s="7" t="str">
        <f>VLOOKUP(N11,[1]Revistas!$B$2:$G$62863,5,FALSE)</f>
        <v>87/165</v>
      </c>
      <c r="J11" s="7" t="str">
        <f>VLOOKUP(N11,[1]Revistas!$B$2:$G$62863,6,FALSE)</f>
        <v>NO</v>
      </c>
      <c r="K11" s="7" t="s">
        <v>62</v>
      </c>
      <c r="L11" s="7" t="s">
        <v>63</v>
      </c>
      <c r="M11" s="7">
        <v>0</v>
      </c>
      <c r="N11" s="7" t="s">
        <v>58</v>
      </c>
      <c r="O11" s="7">
        <v>41883</v>
      </c>
      <c r="P11" s="7">
        <v>2020</v>
      </c>
      <c r="Q11" s="7">
        <v>155</v>
      </c>
      <c r="R11" s="7">
        <v>5</v>
      </c>
      <c r="S11" s="7">
        <v>232</v>
      </c>
      <c r="T11" s="7">
        <v>232</v>
      </c>
    </row>
    <row r="12" spans="2:20" s="1" customFormat="1">
      <c r="B12" s="6" t="s">
        <v>64</v>
      </c>
      <c r="C12" s="6" t="s">
        <v>65</v>
      </c>
      <c r="D12" s="6" t="s">
        <v>66</v>
      </c>
      <c r="E12" s="7" t="s">
        <v>23</v>
      </c>
      <c r="F12" s="7">
        <f>VLOOKUP(N12,[1]Revistas!$B$2:$G$62863,2,FALSE)</f>
        <v>2.8</v>
      </c>
      <c r="G12" s="7" t="str">
        <f>VLOOKUP(N12,[1]Revistas!$B$2:$G$62863,3,FALSE)</f>
        <v>Q3</v>
      </c>
      <c r="H12" s="7" t="str">
        <f>VLOOKUP(N12,[1]Revistas!$B$2:$G$62863,4,FALSE)</f>
        <v>HEMATOLOGY -- SCIE</v>
      </c>
      <c r="I12" s="7" t="str">
        <f>VLOOKUP(N12,[1]Revistas!$B$2:$G$62863,5,FALSE)</f>
        <v>40/76</v>
      </c>
      <c r="J12" s="7" t="str">
        <f>VLOOKUP(N12,[1]Revistas!$B$2:$G$62863,6,FALSE)</f>
        <v>NO</v>
      </c>
      <c r="K12" s="7" t="s">
        <v>67</v>
      </c>
      <c r="L12" s="7" t="s">
        <v>68</v>
      </c>
      <c r="M12" s="7">
        <v>0</v>
      </c>
      <c r="N12" s="7" t="s">
        <v>69</v>
      </c>
      <c r="O12" s="7" t="s">
        <v>70</v>
      </c>
      <c r="P12" s="7">
        <v>2020</v>
      </c>
      <c r="Q12" s="7">
        <v>60</v>
      </c>
      <c r="R12" s="7">
        <v>7</v>
      </c>
      <c r="S12" s="7">
        <v>1443</v>
      </c>
      <c r="T12" s="7">
        <v>1449</v>
      </c>
    </row>
    <row r="13" spans="2:20" s="1" customFormat="1">
      <c r="B13" s="6" t="s">
        <v>71</v>
      </c>
      <c r="C13" s="6" t="s">
        <v>72</v>
      </c>
      <c r="D13" s="6" t="s">
        <v>30</v>
      </c>
      <c r="E13" s="7" t="s">
        <v>23</v>
      </c>
      <c r="F13" s="7">
        <f>VLOOKUP(N13,[1]Revistas!$B$2:$G$62863,2,FALSE)</f>
        <v>3.3029999999999999</v>
      </c>
      <c r="G13" s="7" t="str">
        <f>VLOOKUP(N13,[1]Revistas!$B$2:$G$62863,3,FALSE)</f>
        <v>Q1</v>
      </c>
      <c r="H13" s="7" t="str">
        <f>VLOOKUP(N13,[1]Revistas!$B$2:$G$62863,4,FALSE)</f>
        <v>MEDICINE, GENERAL &amp; INTERNAL -- SCIE</v>
      </c>
      <c r="I13" s="7" t="str">
        <f>VLOOKUP(N13,[1]Revistas!$B$2:$G$62863,5,FALSE)</f>
        <v>36/165</v>
      </c>
      <c r="J13" s="7" t="str">
        <f>VLOOKUP(N13,[1]Revistas!$B$2:$G$62863,6,FALSE)</f>
        <v>NO</v>
      </c>
      <c r="K13" s="7" t="s">
        <v>73</v>
      </c>
      <c r="L13" s="7" t="s">
        <v>74</v>
      </c>
      <c r="M13" s="7">
        <v>33</v>
      </c>
      <c r="N13" s="7" t="s">
        <v>33</v>
      </c>
      <c r="O13" s="7" t="s">
        <v>75</v>
      </c>
      <c r="P13" s="7">
        <v>2020</v>
      </c>
      <c r="Q13" s="7">
        <v>9</v>
      </c>
      <c r="R13" s="7">
        <v>6</v>
      </c>
      <c r="S13" s="7"/>
      <c r="T13" s="7">
        <v>1733</v>
      </c>
    </row>
    <row r="14" spans="2:20" s="1" customFormat="1">
      <c r="B14" s="6" t="s">
        <v>76</v>
      </c>
      <c r="C14" s="6" t="s">
        <v>77</v>
      </c>
      <c r="D14" s="6" t="s">
        <v>78</v>
      </c>
      <c r="E14" s="7" t="s">
        <v>23</v>
      </c>
      <c r="F14" s="7">
        <f>VLOOKUP(N14,[1]Revistas!$B$2:$G$62863,2,FALSE)</f>
        <v>2.363</v>
      </c>
      <c r="G14" s="7" t="str">
        <f>VLOOKUP(N14,[1]Revistas!$B$2:$G$62863,3,FALSE)</f>
        <v>Q3</v>
      </c>
      <c r="H14" s="7" t="str">
        <f>VLOOKUP(N14,[1]Revistas!$B$2:$G$62863,4,FALSE)</f>
        <v>CRITICAL CARE MEDICINE -- SCIE</v>
      </c>
      <c r="I14" s="7" t="str">
        <f>VLOOKUP(N14,[1]Revistas!$B$2:$G$62863,5,FALSE)</f>
        <v>23/36</v>
      </c>
      <c r="J14" s="7" t="str">
        <f>VLOOKUP(N14,[1]Revistas!$B$2:$G$62863,6,FALSE)</f>
        <v>NO</v>
      </c>
      <c r="K14" s="7" t="s">
        <v>79</v>
      </c>
      <c r="L14" s="7" t="s">
        <v>80</v>
      </c>
      <c r="M14" s="7">
        <v>3</v>
      </c>
      <c r="N14" s="7" t="s">
        <v>81</v>
      </c>
      <c r="O14" s="7" t="s">
        <v>82</v>
      </c>
      <c r="P14" s="7">
        <v>2020</v>
      </c>
      <c r="Q14" s="7">
        <v>44</v>
      </c>
      <c r="R14" s="7">
        <v>4</v>
      </c>
      <c r="S14" s="7">
        <v>210</v>
      </c>
      <c r="T14" s="7">
        <v>215</v>
      </c>
    </row>
    <row r="15" spans="2:20" s="1" customFormat="1">
      <c r="B15" s="6" t="s">
        <v>83</v>
      </c>
      <c r="C15" s="6" t="s">
        <v>84</v>
      </c>
      <c r="D15" s="6" t="s">
        <v>85</v>
      </c>
      <c r="E15" s="7" t="s">
        <v>23</v>
      </c>
      <c r="F15" s="7">
        <f>VLOOKUP(N15,[1]Revistas!$B$2:$G$62863,2,FALSE)</f>
        <v>4.3289999999999997</v>
      </c>
      <c r="G15" s="7" t="str">
        <f>VLOOKUP(N15,[1]Revistas!$B$2:$G$62863,3,FALSE)</f>
        <v>Q1</v>
      </c>
      <c r="H15" s="7" t="str">
        <f>VLOOKUP(N15,[1]Revistas!$B$2:$G$62863,4,FALSE)</f>
        <v>MEDICINE, GENERAL &amp; INTERNAL -- SCIE</v>
      </c>
      <c r="I15" s="7" t="str">
        <f>VLOOKUP(N15,[1]Revistas!$B$2:$G$62863,5,FALSE)</f>
        <v>26/165</v>
      </c>
      <c r="J15" s="7" t="str">
        <f>VLOOKUP(N15,[1]Revistas!$B$2:$G$62863,6,FALSE)</f>
        <v>NO</v>
      </c>
      <c r="K15" s="7" t="s">
        <v>86</v>
      </c>
      <c r="L15" s="7" t="s">
        <v>87</v>
      </c>
      <c r="M15" s="7">
        <v>1</v>
      </c>
      <c r="N15" s="7" t="s">
        <v>88</v>
      </c>
      <c r="O15" s="7" t="s">
        <v>89</v>
      </c>
      <c r="P15" s="7">
        <v>2020</v>
      </c>
      <c r="Q15" s="7">
        <v>73</v>
      </c>
      <c r="R15" s="7"/>
      <c r="S15" s="7">
        <v>83</v>
      </c>
      <c r="T15" s="7">
        <v>89</v>
      </c>
    </row>
    <row r="16" spans="2:20" s="1" customFormat="1">
      <c r="B16" s="6" t="s">
        <v>90</v>
      </c>
      <c r="C16" s="6" t="s">
        <v>91</v>
      </c>
      <c r="D16" s="6" t="s">
        <v>92</v>
      </c>
      <c r="E16" s="7" t="s">
        <v>23</v>
      </c>
      <c r="F16" s="7">
        <f>VLOOKUP(N16,[1]Revistas!$B$2:$G$62863,2,FALSE)</f>
        <v>5.7990000000000004</v>
      </c>
      <c r="G16" s="7" t="str">
        <f>VLOOKUP(N16,[1]Revistas!$B$2:$G$62863,3,FALSE)</f>
        <v>Q1</v>
      </c>
      <c r="H16" s="7" t="str">
        <f>VLOOKUP(N16,[1]Revistas!$B$2:$G$62863,4,FALSE)</f>
        <v>EMERGENCY MEDICINE -- SCIE</v>
      </c>
      <c r="I16" s="7" t="str">
        <f>VLOOKUP(N16,[1]Revistas!$B$2:$G$62863,5,FALSE)</f>
        <v>1 DE 31</v>
      </c>
      <c r="J16" s="7" t="str">
        <f>VLOOKUP(N16,[1]Revistas!$B$2:$G$62863,6,FALSE)</f>
        <v>SI</v>
      </c>
      <c r="K16" s="7" t="s">
        <v>93</v>
      </c>
      <c r="L16" s="7" t="s">
        <v>94</v>
      </c>
      <c r="M16" s="7">
        <v>11</v>
      </c>
      <c r="N16" s="7" t="s">
        <v>95</v>
      </c>
      <c r="O16" s="7" t="s">
        <v>89</v>
      </c>
      <c r="P16" s="7">
        <v>2020</v>
      </c>
      <c r="Q16" s="7">
        <v>75</v>
      </c>
      <c r="R16" s="7">
        <v>3</v>
      </c>
      <c r="S16" s="7">
        <v>315</v>
      </c>
      <c r="T16" s="7">
        <v>328</v>
      </c>
    </row>
    <row r="17" spans="2:20" s="1" customFormat="1">
      <c r="B17" s="6" t="s">
        <v>96</v>
      </c>
      <c r="C17" s="6" t="s">
        <v>97</v>
      </c>
      <c r="D17" s="6" t="s">
        <v>98</v>
      </c>
      <c r="E17" s="7" t="s">
        <v>23</v>
      </c>
      <c r="F17" s="7">
        <f>VLOOKUP(N17,[1]Revistas!$B$2:$G$62863,2,FALSE)</f>
        <v>2.6850000000000001</v>
      </c>
      <c r="G17" s="7" t="str">
        <f>VLOOKUP(N17,[1]Revistas!$B$2:$G$62863,3,FALSE)</f>
        <v>Q3</v>
      </c>
      <c r="H17" s="7" t="str">
        <f>VLOOKUP(N17,[1]Revistas!$B$2:$G$62863,4,FALSE)</f>
        <v>CRITICAL CARE MEDICINE -- SCIE</v>
      </c>
      <c r="I17" s="7" t="str">
        <f>VLOOKUP(N17,[1]Revistas!$B$2:$G$62863,5,FALSE)</f>
        <v>20/36</v>
      </c>
      <c r="J17" s="7" t="str">
        <f>VLOOKUP(N17,[1]Revistas!$B$2:$G$62863,6,FALSE)</f>
        <v>NO</v>
      </c>
      <c r="K17" s="7" t="s">
        <v>99</v>
      </c>
      <c r="L17" s="7" t="s">
        <v>100</v>
      </c>
      <c r="M17" s="7">
        <v>4</v>
      </c>
      <c r="N17" s="7" t="s">
        <v>101</v>
      </c>
      <c r="O17" s="7" t="s">
        <v>102</v>
      </c>
      <c r="P17" s="7">
        <v>2020</v>
      </c>
      <c r="Q17" s="7">
        <v>55</v>
      </c>
      <c r="R17" s="7"/>
      <c r="S17" s="7">
        <v>79</v>
      </c>
      <c r="T17" s="7">
        <v>85</v>
      </c>
    </row>
    <row r="18" spans="2:20" s="1" customFormat="1">
      <c r="B18" s="6" t="s">
        <v>103</v>
      </c>
      <c r="C18" s="6" t="s">
        <v>104</v>
      </c>
      <c r="D18" s="6" t="s">
        <v>105</v>
      </c>
      <c r="E18" s="7" t="s">
        <v>106</v>
      </c>
      <c r="F18" s="7">
        <f>VLOOKUP(N18,[1]Revistas!$B$2:$G$62863,2,FALSE)</f>
        <v>2.0670000000000002</v>
      </c>
      <c r="G18" s="7" t="str">
        <f>VLOOKUP(N18,[1]Revistas!$B$2:$G$62863,3,FALSE)</f>
        <v>Q4</v>
      </c>
      <c r="H18" s="7" t="str">
        <f>VLOOKUP(N18,[1]Revistas!$B$2:$G$62863,4,FALSE)</f>
        <v>TOXICOLOGY -- SCIE</v>
      </c>
      <c r="I18" s="7" t="str">
        <f>VLOOKUP(N18,[1]Revistas!$B$2:$G$62863,5,FALSE)</f>
        <v>71/92</v>
      </c>
      <c r="J18" s="7" t="str">
        <f>VLOOKUP(N18,[1]Revistas!$B$2:$G$62863,6,FALSE)</f>
        <v>NO</v>
      </c>
      <c r="K18" s="7" t="s">
        <v>107</v>
      </c>
      <c r="L18" s="7" t="s">
        <v>108</v>
      </c>
      <c r="M18" s="7">
        <v>0</v>
      </c>
      <c r="N18" s="7" t="s">
        <v>109</v>
      </c>
      <c r="O18" s="7" t="s">
        <v>75</v>
      </c>
      <c r="P18" s="7">
        <v>2020</v>
      </c>
      <c r="Q18" s="7">
        <v>39</v>
      </c>
      <c r="R18" s="7">
        <v>6</v>
      </c>
      <c r="S18" s="7">
        <v>765</v>
      </c>
      <c r="T18" s="7">
        <v>772</v>
      </c>
    </row>
    <row r="19" spans="2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1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1" s="1" customFormat="1" hidden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1" s="1" customFormat="1" hidden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</row>
    <row r="1044" spans="2:21" s="8" customFormat="1" hidden="1">
      <c r="B1044" s="8" t="s">
        <v>4</v>
      </c>
      <c r="C1044" s="8" t="s">
        <v>4</v>
      </c>
      <c r="D1044" s="8" t="s">
        <v>4</v>
      </c>
      <c r="E1044" s="9" t="s">
        <v>5</v>
      </c>
      <c r="F1044" s="9" t="s">
        <v>4</v>
      </c>
      <c r="G1044" s="9" t="s">
        <v>6</v>
      </c>
      <c r="H1044" s="9" t="s">
        <v>110</v>
      </c>
      <c r="I1044" s="9" t="s">
        <v>4</v>
      </c>
      <c r="J1044" s="9" t="s">
        <v>9</v>
      </c>
      <c r="K1044" s="9" t="s">
        <v>111</v>
      </c>
      <c r="L1044" s="9"/>
      <c r="M1044" s="9"/>
      <c r="N1044" s="9"/>
      <c r="O1044" s="9"/>
      <c r="P1044" s="9"/>
      <c r="Q1044" s="9"/>
      <c r="R1044" s="9"/>
      <c r="S1044" s="9"/>
      <c r="T1044" s="9"/>
      <c r="U1044" s="9"/>
    </row>
    <row r="1045" spans="2:21" s="8" customFormat="1" hidden="1">
      <c r="B1045" s="8" t="s">
        <v>23</v>
      </c>
      <c r="C1045" s="8">
        <f>DCOUNTA(A4:T1038,C1044,B1044:B1045)</f>
        <v>10</v>
      </c>
      <c r="D1045" s="8" t="s">
        <v>23</v>
      </c>
      <c r="E1045" s="9">
        <f>DSUM(A4:T1039,F4,D1044:D1045)</f>
        <v>33.356999999999999</v>
      </c>
      <c r="F1045" s="9" t="s">
        <v>23</v>
      </c>
      <c r="G1045" s="9" t="s">
        <v>112</v>
      </c>
      <c r="H1045" s="9">
        <f>DCOUNTA(A4:T1039,G4,F1044:G1045)</f>
        <v>6</v>
      </c>
      <c r="I1045" s="9" t="s">
        <v>23</v>
      </c>
      <c r="J1045" s="9" t="s">
        <v>113</v>
      </c>
      <c r="K1045" s="9">
        <f>DCOUNTA(A4:T1039,J4,I1044:J1045)</f>
        <v>1</v>
      </c>
      <c r="L1045" s="9"/>
      <c r="M1045" s="9"/>
      <c r="N1045" s="9"/>
      <c r="O1045" s="9"/>
      <c r="P1045" s="9"/>
      <c r="Q1045" s="9"/>
      <c r="R1045" s="9"/>
      <c r="S1045" s="9"/>
      <c r="T1045" s="9"/>
      <c r="U1045" s="9"/>
    </row>
    <row r="1046" spans="2:21" s="8" customFormat="1" hidden="1"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</row>
    <row r="1047" spans="2:21" s="8" customFormat="1" hidden="1">
      <c r="B1047" s="8" t="s">
        <v>4</v>
      </c>
      <c r="D1047" s="8" t="s">
        <v>4</v>
      </c>
      <c r="E1047" s="9" t="s">
        <v>5</v>
      </c>
      <c r="F1047" s="9" t="s">
        <v>4</v>
      </c>
      <c r="G1047" s="9" t="s">
        <v>6</v>
      </c>
      <c r="H1047" s="9" t="s">
        <v>110</v>
      </c>
      <c r="I1047" s="9" t="s">
        <v>4</v>
      </c>
      <c r="J1047" s="9" t="s">
        <v>9</v>
      </c>
      <c r="K1047" s="9" t="s">
        <v>111</v>
      </c>
      <c r="L1047" s="9"/>
      <c r="M1047" s="9"/>
      <c r="N1047" s="9"/>
      <c r="O1047" s="9"/>
      <c r="P1047" s="9"/>
      <c r="Q1047" s="9"/>
      <c r="R1047" s="9"/>
      <c r="S1047" s="9"/>
      <c r="T1047" s="9"/>
      <c r="U1047" s="9"/>
    </row>
    <row r="1048" spans="2:21" s="8" customFormat="1" hidden="1">
      <c r="B1048" s="8" t="s">
        <v>50</v>
      </c>
      <c r="C1048" s="8">
        <f>DCOUNTA(A4:T1039,E4,B1047:B1048)</f>
        <v>2</v>
      </c>
      <c r="D1048" s="8" t="s">
        <v>50</v>
      </c>
      <c r="E1048" s="9">
        <f>DSUM(A4:T1039,E1047,D1047:D1048)</f>
        <v>2.9390000000000001</v>
      </c>
      <c r="F1048" s="9" t="s">
        <v>50</v>
      </c>
      <c r="G1048" s="9" t="s">
        <v>112</v>
      </c>
      <c r="H1048" s="9">
        <f>DCOUNTA(A4:T1039,G4,F1047:G1048)</f>
        <v>0</v>
      </c>
      <c r="I1048" s="9" t="s">
        <v>50</v>
      </c>
      <c r="J1048" s="9" t="s">
        <v>113</v>
      </c>
      <c r="K1048" s="9">
        <f>DCOUNTA(A4:T1039,J4,I1047:J1048)</f>
        <v>0</v>
      </c>
      <c r="L1048" s="9"/>
      <c r="M1048" s="9"/>
      <c r="N1048" s="9"/>
      <c r="O1048" s="9"/>
      <c r="P1048" s="9"/>
      <c r="Q1048" s="9"/>
      <c r="R1048" s="9"/>
      <c r="S1048" s="9"/>
      <c r="T1048" s="9"/>
      <c r="U1048" s="9"/>
    </row>
    <row r="1049" spans="2:21" s="8" customFormat="1" hidden="1"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</row>
    <row r="1050" spans="2:21" s="8" customFormat="1" hidden="1">
      <c r="B1050" s="8" t="s">
        <v>4</v>
      </c>
      <c r="D1050" s="8" t="s">
        <v>4</v>
      </c>
      <c r="E1050" s="9" t="s">
        <v>5</v>
      </c>
      <c r="F1050" s="9" t="s">
        <v>4</v>
      </c>
      <c r="G1050" s="9" t="s">
        <v>6</v>
      </c>
      <c r="H1050" s="9" t="s">
        <v>110</v>
      </c>
      <c r="I1050" s="9" t="s">
        <v>4</v>
      </c>
      <c r="J1050" s="9" t="s">
        <v>9</v>
      </c>
      <c r="K1050" s="9" t="s">
        <v>111</v>
      </c>
      <c r="L1050" s="9"/>
      <c r="M1050" s="9"/>
      <c r="N1050" s="9"/>
      <c r="O1050" s="9"/>
      <c r="P1050" s="9"/>
      <c r="Q1050" s="9"/>
      <c r="R1050" s="9"/>
      <c r="S1050" s="9"/>
      <c r="T1050" s="9"/>
      <c r="U1050" s="9"/>
    </row>
    <row r="1051" spans="2:21" s="8" customFormat="1" hidden="1">
      <c r="B1051" s="8" t="s">
        <v>114</v>
      </c>
      <c r="C1051" s="8">
        <f>DCOUNTA(A4:T1039,E4,B1050:B1051)</f>
        <v>0</v>
      </c>
      <c r="D1051" s="8" t="s">
        <v>114</v>
      </c>
      <c r="E1051" s="9">
        <f>DSUM(A4:T1039,F4,D1050:D1051)</f>
        <v>0</v>
      </c>
      <c r="F1051" s="9" t="s">
        <v>114</v>
      </c>
      <c r="G1051" s="9" t="s">
        <v>112</v>
      </c>
      <c r="H1051" s="9">
        <f>DCOUNTA(A4:T1039,G4,F1050:G1051)</f>
        <v>0</v>
      </c>
      <c r="I1051" s="9" t="s">
        <v>114</v>
      </c>
      <c r="J1051" s="9" t="s">
        <v>113</v>
      </c>
      <c r="K1051" s="9">
        <f>DCOUNTA(A4:T1039,J4,I1050:J1051)</f>
        <v>0</v>
      </c>
      <c r="L1051" s="9"/>
      <c r="M1051" s="9"/>
      <c r="N1051" s="9"/>
      <c r="O1051" s="9"/>
      <c r="P1051" s="9"/>
      <c r="Q1051" s="9"/>
      <c r="R1051" s="9"/>
      <c r="S1051" s="9"/>
      <c r="T1051" s="9"/>
      <c r="U1051" s="9"/>
    </row>
    <row r="1052" spans="2:21" s="8" customFormat="1" hidden="1"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</row>
    <row r="1053" spans="2:21" s="8" customFormat="1" hidden="1">
      <c r="B1053" s="8" t="s">
        <v>4</v>
      </c>
      <c r="D1053" s="8" t="s">
        <v>4</v>
      </c>
      <c r="E1053" s="9" t="s">
        <v>5</v>
      </c>
      <c r="F1053" s="9" t="s">
        <v>4</v>
      </c>
      <c r="G1053" s="9" t="s">
        <v>6</v>
      </c>
      <c r="H1053" s="9" t="s">
        <v>110</v>
      </c>
      <c r="I1053" s="9" t="s">
        <v>4</v>
      </c>
      <c r="J1053" s="9" t="s">
        <v>9</v>
      </c>
      <c r="K1053" s="9" t="s">
        <v>111</v>
      </c>
      <c r="L1053" s="9"/>
      <c r="M1053" s="9"/>
      <c r="N1053" s="9"/>
      <c r="O1053" s="9"/>
      <c r="P1053" s="9"/>
      <c r="Q1053" s="9"/>
      <c r="R1053" s="9"/>
      <c r="S1053" s="9"/>
      <c r="T1053" s="9"/>
      <c r="U1053" s="9"/>
    </row>
    <row r="1054" spans="2:21" s="8" customFormat="1" hidden="1">
      <c r="B1054" s="8" t="s">
        <v>61</v>
      </c>
      <c r="C1054" s="8">
        <f>DCOUNTA(C4:T1039,E4,B1053:B1054)</f>
        <v>1</v>
      </c>
      <c r="D1054" s="8" t="s">
        <v>61</v>
      </c>
      <c r="E1054" s="9">
        <f>DSUM(A4:T1039,F4,D1053:D1054)</f>
        <v>1.635</v>
      </c>
      <c r="F1054" s="9" t="s">
        <v>61</v>
      </c>
      <c r="G1054" s="9" t="s">
        <v>112</v>
      </c>
      <c r="H1054" s="9">
        <f>DCOUNTA(A4:T1039,G4,F1053:G1054)</f>
        <v>0</v>
      </c>
      <c r="I1054" s="9" t="s">
        <v>61</v>
      </c>
      <c r="J1054" s="9" t="s">
        <v>113</v>
      </c>
      <c r="K1054" s="9">
        <f>DCOUNTA(A4:T1039,J4,I1053:J1054)</f>
        <v>0</v>
      </c>
      <c r="L1054" s="9"/>
      <c r="M1054" s="9"/>
      <c r="N1054" s="9"/>
      <c r="O1054" s="9"/>
      <c r="P1054" s="9"/>
      <c r="Q1054" s="9"/>
      <c r="R1054" s="9"/>
      <c r="S1054" s="9"/>
      <c r="T1054" s="9"/>
      <c r="U1054" s="9"/>
    </row>
    <row r="1055" spans="2:21" s="8" customFormat="1" hidden="1"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</row>
    <row r="1056" spans="2:21" s="8" customFormat="1" hidden="1"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</row>
    <row r="1057" spans="2:21" s="8" customFormat="1" hidden="1">
      <c r="B1057" s="8" t="s">
        <v>4</v>
      </c>
      <c r="D1057" s="8" t="s">
        <v>4</v>
      </c>
      <c r="E1057" s="9" t="s">
        <v>5</v>
      </c>
      <c r="F1057" s="9" t="s">
        <v>4</v>
      </c>
      <c r="G1057" s="9" t="s">
        <v>6</v>
      </c>
      <c r="H1057" s="9" t="s">
        <v>110</v>
      </c>
      <c r="I1057" s="9" t="s">
        <v>4</v>
      </c>
      <c r="J1057" s="9" t="s">
        <v>9</v>
      </c>
      <c r="K1057" s="9" t="s">
        <v>111</v>
      </c>
      <c r="L1057" s="9"/>
      <c r="M1057" s="9"/>
      <c r="N1057" s="9"/>
      <c r="O1057" s="9"/>
      <c r="P1057" s="9"/>
      <c r="Q1057" s="9"/>
      <c r="R1057" s="9"/>
      <c r="S1057" s="9"/>
      <c r="T1057" s="9"/>
      <c r="U1057" s="9"/>
    </row>
    <row r="1058" spans="2:21" s="8" customFormat="1" hidden="1">
      <c r="B1058" s="8" t="s">
        <v>115</v>
      </c>
      <c r="C1058" s="8">
        <f>DCOUNTA(A4:T1039,E4,B1057:B1058)</f>
        <v>0</v>
      </c>
      <c r="D1058" s="8" t="s">
        <v>115</v>
      </c>
      <c r="E1058" s="9">
        <f>DSUM(A4:T1039,F4,D1057:D1058)</f>
        <v>0</v>
      </c>
      <c r="F1058" s="9" t="s">
        <v>115</v>
      </c>
      <c r="G1058" s="9" t="s">
        <v>112</v>
      </c>
      <c r="H1058" s="9">
        <f>DCOUNTA(A4:T1039,G4,F1057:G1058)</f>
        <v>0</v>
      </c>
      <c r="I1058" s="9" t="s">
        <v>115</v>
      </c>
      <c r="J1058" s="9" t="s">
        <v>113</v>
      </c>
      <c r="K1058" s="9">
        <f>DCOUNTA(A4:T1039,J4,I1057:J1058)</f>
        <v>0</v>
      </c>
      <c r="L1058" s="9"/>
      <c r="M1058" s="9"/>
      <c r="N1058" s="9"/>
      <c r="O1058" s="9"/>
      <c r="P1058" s="9"/>
      <c r="Q1058" s="9"/>
      <c r="R1058" s="9"/>
      <c r="S1058" s="9"/>
      <c r="T1058" s="9"/>
      <c r="U1058" s="9"/>
    </row>
    <row r="1059" spans="2:21" s="8" customFormat="1" hidden="1"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</row>
    <row r="1060" spans="2:21" s="8" customFormat="1" hidden="1">
      <c r="B1060" s="8" t="s">
        <v>4</v>
      </c>
      <c r="D1060" s="8" t="s">
        <v>4</v>
      </c>
      <c r="E1060" s="9" t="s">
        <v>5</v>
      </c>
      <c r="F1060" s="9" t="s">
        <v>4</v>
      </c>
      <c r="G1060" s="9" t="s">
        <v>6</v>
      </c>
      <c r="H1060" s="9" t="s">
        <v>110</v>
      </c>
      <c r="I1060" s="9" t="s">
        <v>4</v>
      </c>
      <c r="J1060" s="9" t="s">
        <v>9</v>
      </c>
      <c r="K1060" s="9" t="s">
        <v>111</v>
      </c>
      <c r="L1060" s="9"/>
      <c r="M1060" s="9"/>
      <c r="N1060" s="9"/>
      <c r="O1060" s="9"/>
      <c r="P1060" s="9"/>
      <c r="Q1060" s="9"/>
      <c r="R1060" s="9"/>
      <c r="S1060" s="9"/>
      <c r="T1060" s="9"/>
      <c r="U1060" s="9"/>
    </row>
    <row r="1061" spans="2:21" s="8" customFormat="1" hidden="1">
      <c r="B1061" s="8" t="s">
        <v>106</v>
      </c>
      <c r="C1061" s="8">
        <f>DCOUNTA(B4:T1039,B1060,B1060:B1061)</f>
        <v>1</v>
      </c>
      <c r="D1061" s="8" t="s">
        <v>106</v>
      </c>
      <c r="E1061" s="9">
        <f>DSUM(A4:T1039,F4,D1060:D1061)</f>
        <v>2.0670000000000002</v>
      </c>
      <c r="F1061" s="9" t="s">
        <v>106</v>
      </c>
      <c r="G1061" s="9" t="s">
        <v>112</v>
      </c>
      <c r="H1061" s="9">
        <f>DCOUNTA(A4:T1039,G4,F1060:G1061)</f>
        <v>0</v>
      </c>
      <c r="I1061" s="9" t="s">
        <v>106</v>
      </c>
      <c r="J1061" s="9" t="s">
        <v>113</v>
      </c>
      <c r="K1061" s="9">
        <f>DCOUNTA(A4:T1039,J4,I1060:J1061)</f>
        <v>0</v>
      </c>
      <c r="L1061" s="9"/>
      <c r="M1061" s="9"/>
      <c r="N1061" s="9"/>
      <c r="O1061" s="9"/>
      <c r="P1061" s="9"/>
      <c r="Q1061" s="9"/>
      <c r="R1061" s="9"/>
      <c r="S1061" s="9"/>
      <c r="T1061" s="9"/>
      <c r="U1061" s="9"/>
    </row>
    <row r="1062" spans="2:21" s="8" customFormat="1"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</row>
    <row r="1063" spans="2:21" s="8" customFormat="1" ht="15.75">
      <c r="C1063" s="10" t="s">
        <v>116</v>
      </c>
      <c r="D1063" s="10" t="s">
        <v>117</v>
      </c>
      <c r="E1063" s="10" t="s">
        <v>118</v>
      </c>
      <c r="F1063" s="10" t="s">
        <v>119</v>
      </c>
      <c r="G1063" s="10" t="s">
        <v>120</v>
      </c>
      <c r="H1063" s="9"/>
      <c r="I1063" s="9"/>
      <c r="J1063" s="9"/>
      <c r="K1063" s="9"/>
      <c r="L1063" s="9"/>
      <c r="M1063" s="9"/>
      <c r="N1063" s="9"/>
      <c r="O1063" s="11"/>
      <c r="P1063" s="9"/>
      <c r="Q1063" s="9"/>
      <c r="R1063" s="9"/>
      <c r="S1063" s="9"/>
      <c r="T1063" s="9"/>
      <c r="U1063" s="9"/>
    </row>
    <row r="1064" spans="2:21" s="8" customFormat="1" ht="15.75">
      <c r="C1064" s="12">
        <f>C1045</f>
        <v>10</v>
      </c>
      <c r="D1064" s="13" t="s">
        <v>121</v>
      </c>
      <c r="E1064" s="13">
        <f>E1045</f>
        <v>33.356999999999999</v>
      </c>
      <c r="F1064" s="12">
        <f>H1045</f>
        <v>6</v>
      </c>
      <c r="G1064" s="12">
        <f>K1045</f>
        <v>1</v>
      </c>
      <c r="H1064" s="9"/>
      <c r="I1064" s="9"/>
      <c r="J1064" s="9"/>
      <c r="K1064" s="9"/>
      <c r="L1064" s="9"/>
      <c r="M1064" s="9"/>
      <c r="N1064" s="9"/>
      <c r="O1064" s="11"/>
      <c r="P1064" s="9"/>
      <c r="Q1064" s="9"/>
      <c r="R1064" s="9"/>
      <c r="S1064" s="9"/>
      <c r="T1064" s="9"/>
      <c r="U1064" s="9"/>
    </row>
    <row r="1065" spans="2:21" s="8" customFormat="1" ht="15.75">
      <c r="C1065" s="12">
        <f>C1048</f>
        <v>2</v>
      </c>
      <c r="D1065" s="13" t="s">
        <v>122</v>
      </c>
      <c r="E1065" s="13">
        <f>E1048</f>
        <v>2.9390000000000001</v>
      </c>
      <c r="F1065" s="12">
        <f>H1048</f>
        <v>0</v>
      </c>
      <c r="G1065" s="12">
        <f>K1048</f>
        <v>0</v>
      </c>
      <c r="H1065" s="9"/>
      <c r="I1065" s="9"/>
      <c r="J1065" s="9"/>
      <c r="K1065" s="9"/>
      <c r="L1065" s="9"/>
      <c r="M1065" s="9"/>
      <c r="N1065" s="9"/>
      <c r="O1065" s="11"/>
      <c r="P1065" s="9"/>
      <c r="Q1065" s="9"/>
      <c r="R1065" s="9"/>
      <c r="S1065" s="9"/>
      <c r="T1065" s="9"/>
      <c r="U1065" s="9"/>
    </row>
    <row r="1066" spans="2:21" s="8" customFormat="1" ht="15.75">
      <c r="C1066" s="12">
        <f>C1051</f>
        <v>0</v>
      </c>
      <c r="D1066" s="13" t="s">
        <v>123</v>
      </c>
      <c r="E1066" s="13">
        <f>E1051</f>
        <v>0</v>
      </c>
      <c r="F1066" s="12">
        <f>H1051</f>
        <v>0</v>
      </c>
      <c r="G1066" s="12">
        <f>K1051</f>
        <v>0</v>
      </c>
      <c r="H1066" s="9"/>
      <c r="I1066" s="9"/>
      <c r="J1066" s="9"/>
      <c r="K1066" s="9"/>
      <c r="L1066" s="9"/>
      <c r="M1066" s="9"/>
      <c r="N1066" s="9"/>
      <c r="O1066" s="11"/>
      <c r="P1066" s="9"/>
      <c r="Q1066" s="9"/>
      <c r="R1066" s="9"/>
      <c r="S1066" s="9"/>
      <c r="T1066" s="9"/>
      <c r="U1066" s="9"/>
    </row>
    <row r="1067" spans="2:21" s="8" customFormat="1" ht="15.75">
      <c r="C1067" s="12">
        <f>C1054</f>
        <v>1</v>
      </c>
      <c r="D1067" s="13" t="s">
        <v>124</v>
      </c>
      <c r="E1067" s="13">
        <f>E1054</f>
        <v>1.635</v>
      </c>
      <c r="F1067" s="12">
        <f>H1054</f>
        <v>0</v>
      </c>
      <c r="G1067" s="12">
        <f>K1054</f>
        <v>0</v>
      </c>
      <c r="H1067" s="9"/>
      <c r="I1067" s="9"/>
      <c r="J1067" s="9"/>
      <c r="K1067" s="9"/>
      <c r="L1067" s="9"/>
      <c r="M1067" s="9"/>
      <c r="N1067" s="9"/>
      <c r="O1067" s="11"/>
      <c r="P1067" s="9"/>
      <c r="Q1067" s="9"/>
      <c r="R1067" s="9"/>
      <c r="S1067" s="9"/>
      <c r="T1067" s="9"/>
      <c r="U1067" s="9"/>
    </row>
    <row r="1068" spans="2:21" s="8" customFormat="1" ht="15.75">
      <c r="C1068" s="12">
        <f>C1058</f>
        <v>0</v>
      </c>
      <c r="D1068" s="13" t="s">
        <v>115</v>
      </c>
      <c r="E1068" s="13">
        <f>E1058</f>
        <v>0</v>
      </c>
      <c r="F1068" s="12">
        <f>H1058</f>
        <v>0</v>
      </c>
      <c r="G1068" s="12">
        <f>K1058</f>
        <v>0</v>
      </c>
      <c r="H1068" s="9"/>
      <c r="I1068" s="9"/>
      <c r="J1068" s="9"/>
      <c r="K1068" s="9"/>
      <c r="L1068" s="9"/>
      <c r="M1068" s="9"/>
      <c r="N1068" s="9"/>
      <c r="O1068" s="11"/>
      <c r="P1068" s="9"/>
      <c r="Q1068" s="9"/>
      <c r="R1068" s="9"/>
      <c r="S1068" s="9"/>
      <c r="T1068" s="9"/>
      <c r="U1068" s="9"/>
    </row>
    <row r="1069" spans="2:21" s="8" customFormat="1" ht="15.75">
      <c r="C1069" s="12">
        <f>C1061</f>
        <v>1</v>
      </c>
      <c r="D1069" s="13" t="s">
        <v>125</v>
      </c>
      <c r="E1069" s="13">
        <f>E1061</f>
        <v>2.0670000000000002</v>
      </c>
      <c r="F1069" s="12">
        <f>H1061</f>
        <v>0</v>
      </c>
      <c r="G1069" s="12">
        <f>K1061</f>
        <v>0</v>
      </c>
      <c r="H1069" s="9"/>
      <c r="I1069" s="9"/>
      <c r="J1069" s="9"/>
      <c r="K1069" s="9"/>
      <c r="L1069" s="9"/>
      <c r="M1069" s="9"/>
      <c r="N1069" s="9"/>
      <c r="O1069" s="11"/>
      <c r="P1069" s="9"/>
      <c r="Q1069" s="9"/>
      <c r="R1069" s="9"/>
      <c r="S1069" s="9"/>
      <c r="T1069" s="9"/>
      <c r="U1069" s="9"/>
    </row>
    <row r="1070" spans="2:21" s="8" customFormat="1" ht="15.75">
      <c r="C1070" s="14"/>
      <c r="D1070" s="10" t="s">
        <v>126</v>
      </c>
      <c r="E1070" s="10">
        <f>E1064</f>
        <v>33.356999999999999</v>
      </c>
      <c r="F1070" s="14"/>
      <c r="G1070" s="9"/>
      <c r="H1070" s="9"/>
      <c r="I1070" s="9"/>
      <c r="J1070" s="9"/>
      <c r="K1070" s="9"/>
      <c r="L1070" s="9"/>
      <c r="M1070" s="9"/>
      <c r="N1070" s="9"/>
      <c r="O1070" s="11"/>
      <c r="P1070" s="9"/>
      <c r="Q1070" s="9"/>
      <c r="R1070" s="9"/>
      <c r="S1070" s="9"/>
      <c r="T1070" s="9"/>
      <c r="U1070" s="9"/>
    </row>
    <row r="1071" spans="2:21" s="8" customFormat="1" ht="15.75">
      <c r="C1071" s="14"/>
      <c r="D1071" s="10" t="s">
        <v>127</v>
      </c>
      <c r="E1071" s="10">
        <f>E1064+E1065+E1066+E1067+E1068+E1069</f>
        <v>39.997999999999998</v>
      </c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</row>
    <row r="1072" spans="2:21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2021-02-17T22:36:35Z</dcterms:created>
  <dcterms:modified xsi:type="dcterms:W3CDTF">2021-02-17T22:36:43Z</dcterms:modified>
</cp:coreProperties>
</file>