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71" i="1"/>
  <c r="C1079" s="1"/>
  <c r="K1068"/>
  <c r="G1078" s="1"/>
  <c r="H1068"/>
  <c r="F1078" s="1"/>
  <c r="E1068"/>
  <c r="E1078" s="1"/>
  <c r="C1068"/>
  <c r="C1078" s="1"/>
  <c r="C1064"/>
  <c r="C1077" s="1"/>
  <c r="K1061"/>
  <c r="G1076" s="1"/>
  <c r="H1061"/>
  <c r="F1076" s="1"/>
  <c r="E1061"/>
  <c r="E1076" s="1"/>
  <c r="C1061"/>
  <c r="C1076" s="1"/>
  <c r="K1058"/>
  <c r="G1075" s="1"/>
  <c r="H1058"/>
  <c r="F1075" s="1"/>
  <c r="E1058"/>
  <c r="E1075" s="1"/>
  <c r="C1058"/>
  <c r="C1075" s="1"/>
  <c r="C1055"/>
  <c r="C1074" s="1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K1071" s="1"/>
  <c r="G1079" s="1"/>
  <c r="I10"/>
  <c r="H10"/>
  <c r="G10"/>
  <c r="H1071" s="1"/>
  <c r="F1079" s="1"/>
  <c r="F10"/>
  <c r="E1071" s="1"/>
  <c r="E1079" s="1"/>
  <c r="J9"/>
  <c r="I9"/>
  <c r="H9"/>
  <c r="G9"/>
  <c r="F9"/>
  <c r="J8"/>
  <c r="I8"/>
  <c r="H8"/>
  <c r="G8"/>
  <c r="F8"/>
  <c r="J7"/>
  <c r="I7"/>
  <c r="H7"/>
  <c r="G7"/>
  <c r="F7"/>
  <c r="J6"/>
  <c r="K1055" s="1"/>
  <c r="G1074" s="1"/>
  <c r="I6"/>
  <c r="H6"/>
  <c r="G6"/>
  <c r="H1055" s="1"/>
  <c r="F1074" s="1"/>
  <c r="F6"/>
  <c r="E1055" s="1"/>
  <c r="E1074" s="1"/>
  <c r="J5"/>
  <c r="K1064" s="1"/>
  <c r="G1077" s="1"/>
  <c r="I5"/>
  <c r="H5"/>
  <c r="G5"/>
  <c r="H1064" s="1"/>
  <c r="F1077" s="1"/>
  <c r="F5"/>
  <c r="E1064" s="1"/>
  <c r="E1077" s="1"/>
  <c r="E1080" l="1"/>
  <c r="E1081"/>
</calcChain>
</file>

<file path=xl/sharedStrings.xml><?xml version="1.0" encoding="utf-8"?>
<sst xmlns="http://schemas.openxmlformats.org/spreadsheetml/2006/main" count="236" uniqueCount="132">
  <si>
    <t>GINECOLOGÍA ONCOLÓGICA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</si>
  <si>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</si>
  <si>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</si>
  <si>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</si>
  <si>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</si>
  <si>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</si>
  <si>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</si>
  <si>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</si>
  <si>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</si>
  <si>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</si>
  <si>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</si>
  <si>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</si>
  <si>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</si>
  <si>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</si>
  <si>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</si>
  <si>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</si>
  <si>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</si>
  <si>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</si>
  <si>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</si>
  <si>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</si>
  <si>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Pineda, VG; Hernandez, A; Cabanes, M; Siegrist, J; Gracia, M; Zapardiel, I</t>
  </si>
  <si>
    <t>Tertiary cytoreductive surgery by laparoscopy in granulosa cell tumor recurrence</t>
  </si>
  <si>
    <t>INTERNATIONAL JOURNAL OF GYNECOLOGICAL CANCER</t>
  </si>
  <si>
    <t>Editorial Material</t>
  </si>
  <si>
    <t>[Garcia Pineda, Virginia; Hernandez, Alicia; Cabanes, Maria; Siegrist, Jaime; Gracia, Myriam; Zapardiel, Ignacio] La Paz Univ Hosp, Gynecol Oncol Dept, Madrid, Spain</t>
  </si>
  <si>
    <t>Pineda, VG (corresponding author), La Paz Univ Hosp, Madrid 28046, Spain.</t>
  </si>
  <si>
    <t>1048-891X</t>
  </si>
  <si>
    <t>NOV</t>
  </si>
  <si>
    <t>Rychlik, A; Zapardiel, I; Baquedano, L; Maestre, MAM; Querleu, D; Martin, PJC</t>
  </si>
  <si>
    <t>Clinical relevance of high-intermediate risk endometrial cancer according to European risk classification</t>
  </si>
  <si>
    <t>Article</t>
  </si>
  <si>
    <t>[Rychlik, Agnieszka] Maria Sklodowska Curie Natl Res Inst Oncol, Gynecol Oncol, Warsaw, Poland; [Zapardiel, Ignacio] Hosp Univ La Paz, Gynecol Oncol, Madrid, Spain; [Baquedano, Laura] Hosp Univ Miguel Servet, Obstet &amp; Gynecol, Zaragoza, Spain; [Maestre, Maria Angeles Martinez] Hosp Virgen Rocio, Obstet &amp; Gynecol, Seville, Spain; [Querleu, Denis] Univ Toulouse, Toulouse, France; [Martin, Pluvio J. Coronado] Hosp Clin San Carlos, Gynecol Oncol, Madrid, Spain</t>
  </si>
  <si>
    <t>Rychlik, A (corresponding author), Maria Sklodowska Curie Natl Res Inst Oncol Warsaw, Gynecol Oncol, PL-02781 Warsaw, Poland.</t>
  </si>
  <si>
    <t>OCT</t>
  </si>
  <si>
    <t>Zapardiel, I; Iacoponi, S; Coronado, PJ; Zalewski, K; Chen, F; Fotopoulou, C; Dursun, P; Kotsopoulos, IC; Jach, R; Buda, A; Martinez-Serrano, MJ; Grimm, C; Fruscio, R; Garcia, E; Sznurkowski, JJ; Ruiz, C; Noya, MC; Barazi, D; Diez, J; de la Noval, BD; Bartusevicius, A; De Iaco, P; Otero, M; Diaz, M; Haidopoulos, D; Franco, S; Blecharz, P; Zuniga, MA; Rubio, P; Gardella, B; Papatheodorou, DC; Yildirim, Y; Fargas, F; Macuks, R</t>
  </si>
  <si>
    <t>Prognostic factors in patients with vulvar cancer: the VULCAN study</t>
  </si>
  <si>
    <t>[Zapardiel, Ignacio; Iacoponi, Sara] La Paz Univ Hosp IdiPAZ, Gynecol Oncol Unit, Madrid, Spain; [Coronado, Pluvio J.] Hosp Clin Univ San Carlos IdISSC, Gynecol Dept, Madrid, Spain; [Zalewski, Kamil] Maria Sklodowska Curie Mem Canc Ctr, Inst Oncol, Gynecol Oncol Dept, Warsaw, Poland; [Chen, Frank; Fotopoulou, Christina] Charite Univ Med Berlin, Campus Virchow Klinikum, Dept Gynecol, Berlin, Germany; [Dursun, Polat] Baskent Univ, Sch Med, Div Gynecol Oncol, Dept Obstet &amp; Gynecol, Ankara, Turkey; [Fotopoulou, Christina] Theagenio Canc Hosp, Gynecol Oncol Dept, Thessaloniki, Greece; [Jach, Robert] Jagiellonian Univ, Univ Hosp, Gynecol Dept, Krakow, Poland; [Buda, Alessandro] Hosp San Gerardo, Gynecol Oncol Dept, Monza, Lombardia, Italy; [Martinez-Serrano, Maria J.] Vall dHebron Inst Oncol, Gynecol Oncol Unit, Barcelona, Spain; [Grimm, Christoph] Med Univ Vienna, Vienna Gen Hosp, Div Gen Gynaecol &amp; Gynaecol Oncol, Vienna, Austria; [Garcia, Enrique] Fdn Inst Valenciano Oncol, Gynecol Oncol Dept, Valencia, Spain; [Sznurkowski, Jacek Jan] Med Univ Gdansk, Dept Surg Oncol, Gdansk, Poland; [Ruiz, Cristina] Hosp Univ Virgen Rocio, Gynecol Oncol Dept, Seville, Spain; [Noya, Maria C.] Complejo Hosp Univ Santiago De Compostela, Gynecol Dept, Santiago De Compostela, Galicia, Spain; [Barazi, Dib] Ciudad Sanitaria Bellvitge, Gynecol Oncol Dept, Barcelona, Spain; [Diez, Javier] Hosp Cruces, Gynecol Oncol Dept, Vizcaya, Spain; [Diaz de la Noval, Begona] Hosp Univ Cent Asturias, Gynecol Dept, Asturias, Spain; [Bartusevicius, Arnoldas] Hosp Lithuanian Univ Hlth Sci, Kauno Klinikos, Gynecol Oncol Dept, Kaunas, Lithuania; [De Iaco, Pierandrea] St Orsola Marcello Malpighi Hosp, Gynecol Dept, Bologna, Italy; [Otero, Maria] Complejo Hosp Leon, Gynecol Dept, Leon, Spain; [Diaz, Maria] Complejo Hosp Univ Juan Canalejo, Gynecol Dept, La Coruna, Spain; [Haidopoulos, Dimitrios] Alexandra Hosp, Gynecol Oncol, Athens, Greece; [Franco, Silvia] Hosp Valle De Hebron, Gynecol Dept, Barcelona, Spain; [Blecharz, Pawel] Maria Sklodowska Curie Mem Canc Ctr, Gynecol Oncol Dept, Krakow, Poland; [Zuniga, Miguel A.] Complejo Hosp Torrecardenas, Gynecol Dept, Almeria, Spain; [Rubio, Patricia] Hosp Univ Miguel Servet, Gynecol Dept, Zaragoza, Spain; [Gardella, Barbara] Fdn IRCCS Policlin San Matteo, Gynecol Oncol Dept, Pavia, Italy; [Papatheodorou, Dimitrios C.] Metaxa Mem Canc Hosp, Gynecol Dept, Athens, Greece; [Yildirim, Yusuf] Ege Gynaecol Training &amp; Res Hosp, Gynecol Oncol Dept, Izmir, Turkey; [Fargas, Francesc] Inst Univ Dexeus, Gynecol Dept, Barcelona, Spain; [Macuks, Ronalds] Riga East Clin Univ Hosp, Latvian Oncol Ctr, Gynecol Oncol Dept, Riga, Latvia</t>
  </si>
  <si>
    <t>Coronado, PJ (corresponding author), Hosp Clin Univ San Carlos, Madrid, Spain.</t>
  </si>
  <si>
    <t>SEP</t>
  </si>
  <si>
    <t>Cibula, D; Kocian, R; Plaikner, A; Jarkovsky, J; Klat, J; Zapardiel, I; Pilka, R; Torne, A; Sehnal, B; Ostojich, M; Petiz, A; Sanchez, OA; Presl, J; Buda, A; Raspagliesi, F; Kascak, P; van Lonkhuijzen, L; Barahona, M; Minar, L; Blecharz, P; Pakiz, M; Wydra, D; Snyman, LC; Zalewski, K; Zorrero, C; Havelka, P; Redecha, M; Vinnytska, A; Vergote, I; Tingulstad, S; Michal, M; Kipp, B; Slama, J; Marnitz, S; Bajsova, S; Hernandez, A; Fischerova, D; Nemejcova, K; Kohler, C</t>
  </si>
  <si>
    <t>Sentinel lymph node mapping and intraoperative assessment in a prospective, international, multicentre, observational trial of patients with cervical cancer: The SENTIX trial</t>
  </si>
  <si>
    <t>EUROPEAN JOURNAL OF CANCER</t>
  </si>
  <si>
    <t>[Cibula, David; Kocian, Roman; Fischerova, Daniela] Charles Univ Prague, Fac Med 1, Dept Obstet &amp; Gynecol, Gynecol Oncol Ctr, Prague, Czech Republic; [Cibula, David; Kocian, Roman; Fischerova, Daniela] Gen Univ Hosp, Apolinarska 18, Prague 12801 2, Czech Republic; [Plaikner, Andrea; Kohler, Christhardt] Asklepios Clin Hamburg, Dept Special Operat &amp; Oncol Gynaecol, Hamburg, Germany; [Jarkovsky, Jiri] Masaryk Univ, Inst Biostat &amp; Analyses, Fac Med, Brno, Czech Republic; [Klat, Jaroslav] Univ Hosp Ostrava, Dept Obstet &amp; Gynecol, Ostrava, Czech Republic; [Zapardiel, Ignacio] Paz Univ Hosp, Gynecol Oncol Unit, Madrid, Spain; [Pilka, Radovan] Palacky Univ, Univ Hosp Olomouc, Fac Med &amp; Dent, Dept Obstet &amp; Gynecol, Olomouc, Czech Republic; [Torne, Aureli] Univ Barcelona, Inst Clin Gynaecol, Hosp Clin Inst Invest Biomed August Pi Sunyer IDI, Unit Gynecol Oncol, Barcelona, Spain; [Sehnal, Borek] Charles Univ Prague, Bulovka Hosp, Fac Med 1, Dept Obstet &amp; Gynecol, Prague, Czech Republic; [Ostojich, Marcela] Univ Buenos Aires, Inst Oncol Angel H Roffo, Dept Gynecol, Buenos Aires, DF, Argentina; [Petiz, Almerinda] Francisco Gentil Portuguese Oncol Inst, Dept Gynecol, Porto, Portugal; [Sanchez, Octavio A.] Univ Hosp Canary Isl, Dept Gynecol Oncol, Las Palmas Gran Canaria, Spain; [Presl, Jiri] Charles Univ Prague, Univ Hosp Pilsen, Dept Obstet &amp; Gynaecol, Prague, Czech Republic; [van Lonkhuijzen, Luc] San Gerardo Hosp, Dept Obstet &amp; Gynecol, Unit Gynecol Oncol Surg, Monza, Italy; [Barahona, Marc] Fdn IRCCS Ist Nazl Tumori Milan, Milan, Italy; [Minar, Lubos; Blecharz, Pawel] Fac Hosp Trencin, Dept Obstet &amp; Gynecol, Trencin, Slovakia; [Pakiz, Maja] Univ Amsterdam, Ctr Gynecol Oncol, Med Ctr, Amsterdam, Netherlands; [Wydra, Dariusz] Univ Barcelona, Univ Hosp Bellvitge, Biomed Res Inst Bellvitge, Dept Gynecol, Barcelona, Spain; [Snyman, Leon C.] Masaryk Univ, Dept Gynecol &amp; Obstet, Fac Med, Brno, Czech Republic; [Zalewski, Kamil] M Sklodowska Curie Mem Inst, Cracow Dept, Dept Gynecol Oncol, Ctr Oncol, Krakow, Poland; [Zorrero, Cristina] Univ Med Ctr Maribor, Univ Clin Gynaecol &amp; Perinatol, Maribor, Slovenia; [Havelka, Pavel] Med Univ Gdansk, Dept Gynecol, Gynecol Oncol &amp; Gynecol Endocrinol, Gdansk, Poland; [Redecha, Mikulas] Univ Pretoria, Dept Obstet &amp; Gynaecol, Gynaecol Oncol Unit, Pretoria, South Africa; [Vinnytska, Alla] Holycross Canc Ctr, Dept Gynecol Oncol, Kielce, Poland; [Vergote, Ignace] Inst Valenciano Oncol IVO, Dept Gynecol, Valencia, Spain; [Tingulstad, Solveig] KNTB As Zlin, Dept Obstet &amp; Gynecol, Zlin, Czech Republic; [Michal, Martin] Comenius Univ, Univ Hosp, Dept Obstet &amp; Gynaecol, Bratislava, Slovakia; [Kipp, Barbara] LISOD Israeli Oncol Hosp, Plyuty, Ukraine; [Marnitz, Simone] Univ Hosp Leuven, Leuven Canc Inst, Dept Gynecol &amp; Obstet, Leuven, Belgium; [Tingulstad, Solveig] St Olavs Hosp, Dept Gynaecol, Trondheim, Norway; [Michal, Martin] Hosp Ceske Budejovice, Dept Obstet &amp; Gynaecol, JSC, Ceske Budejovice, Czech Republic; [Kipp, Barbara] Cantonal Hosp Lucerne, Dept Obstet &amp; Gynecol, Luzern, Switzerland; [Marnitz, Simone] Cyber Knife &amp; Radiotherapy Univ Hosp Cologne, Dept Radiat Oncol, Cologne, Germany; [Nemejcova, Kristyna] Charles Univ Prague, Inst Pathol, Fac Med 1, Prague, Czech Republic</t>
  </si>
  <si>
    <t>Cibula, D (corresponding author), Gen Univ Hosp, Apolinarska 18, Prague 12801 2, Czech Republic.; Cibula, D (corresponding author), Charles Univ Prague, Fac Med 1, Dept Obstet &amp; Gynecol, Apolinarska 18, Prague 212801, Czech Republic.</t>
  </si>
  <si>
    <t>0959-8049</t>
  </si>
  <si>
    <t>Diaz-Feijoo, B; Torne, A; Tejerizo, A; Benito, V; Hernandez, A; Ruiz, R; Domingo, S; Luna-Guibourg, R; Llueca, A; Coronado, P; Gilabert-Estelles, J; Bebia, V; Gil-Ibanez, B; Gil-Moreno, A</t>
  </si>
  <si>
    <t>Prognostic Value and Therapeutic Implication of Laparoscopic Extraperitoneal Paraaortic Staging in Locally Advanced Cervical Cancer: A Spanish Multicenter Study</t>
  </si>
  <si>
    <t>ANNALS OF SURGICAL ONCOLOGY</t>
  </si>
  <si>
    <t>[Diaz-Feijoo, Berta; Torne, Aureli; Gil-Ibanez, Blanca] Univ Barcelona, Inst Clin Gynecol Obstet &amp; Neonatol, Hosp Clin Barcelona, Inst Invest Biomed August Pi i Sunyer IDIBAPS, Barcelona, Spain; [Tejerizo, Alvaro] Univ Hosp, Dept Obstet &amp; Gynecol, Madrid, Spain; [Benito, Virginia] Complejo Hosp Univ Insular Materno Infant, Dept Gynecol Oncol, Las Palmas Gran Canaria, Spain; [Hernandez, Alicia] Hosp Univ La Paz, Dept Gynecol, Madrid, Spain; [Ruiz, Ruben] Hosp Univ Donostia, Serv Gynecol &amp; Obstet, Donostia San Sebastian, Spain; [Domingo, Santiago] Hosp Univ &amp; Politecn La Fe, Dept Gynecol Oncol, Valencia, Spain; [Luna-Guibourg, Rocio] Univ Autonoma Barcelona, Hosp Santa Creu &amp; St Pau, Dept Obstet &amp; Gynecol, Barcelona, Spain; [Llueca, Antonio] Hosp Gen Univ Castello, Dept Obstet &amp; Gynecol, Castellon de La Plana, Spain; [Coronado, Pluvio] Univ Complutense Madrid, Womens Hlth Inst, Hosp Clin San Carlos, Madrid, Spain; [Gilabert-Estelles, Juan] Univ Valencia, Hosp Gen Univ Valencia, Dept Obstet &amp; Gynecol, Valencia, Spain; [Bebia, Vicente; Gil-Moreno, Antonio] Univ Autonoma Barcelona, Hosp Univ Vall dHebron, Gynecol Oncol Dept, Barcelona, Spain; [Gil-Moreno, Antonio] CIBERONC, Ctr Invest Biomed Red Canc, Madrid, Spain</t>
  </si>
  <si>
    <t>Diaz-Feijoo, B (corresponding author), Univ Barcelona, Inst Clin Gynecol Obstet &amp; Neonatol, Hosp Clin Barcelona, Inst Invest Biomed August Pi i Sunyer IDIBAPS, Barcelona, Spain.</t>
  </si>
  <si>
    <t>1068-9265</t>
  </si>
  <si>
    <t>AUG</t>
  </si>
  <si>
    <t>Halaska, MJ; Gracia, M; Laky, R; Zapardiel, I</t>
  </si>
  <si>
    <t>Morcellation of the Uterus: Is There Any Place?</t>
  </si>
  <si>
    <t>CURRENT ONCOLOGY REPORTS</t>
  </si>
  <si>
    <t>Review</t>
  </si>
  <si>
    <t>[Halaska, Michael J.] Charles Univ Prague, Fac Hosp Kralovske Vinohrady, Dept Obstet &amp; Gynaecol, Srobarova 1150-50, Prague 10034, Czech Republic; [Halaska, Michael J.] Charles Univ Prague, Med Fac 3, Srobarova 1150-50, Prague 10034, Czech Republic; [Gracia, Myriam; Zapardiel, Ignacio] La Paz Univ Hosp IdiPAZ, Gynaecol Oncol Unit, Madrid, Spain; [Laky, Rene] Med Univ Graz, Div Gynaecol, Graz, Austria</t>
  </si>
  <si>
    <t>Halaska, MJ (corresponding author), Charles Univ Prague, Fac Hosp Kralovske Vinohrady, Dept Obstet &amp; Gynaecol, Srobarova 1150-50, Prague 10034, Czech Republic.; Halaska, MJ (corresponding author), Charles Univ Prague, Med Fac 3, Srobarova 1150-50, Prague 10034, Czech Republic.</t>
  </si>
  <si>
    <t>1523-3790</t>
  </si>
  <si>
    <t>Pineda, VG; Gutierrez, AH; Segovia, MG; Ridruejo, JS; Tejeda, MDD; Zapardiel, I</t>
  </si>
  <si>
    <t>Low-Volume Nodal Metastasis in Endometrial Cancer: Risk Factors and Prognostic Significance</t>
  </si>
  <si>
    <t>JOURNAL OF CLINICAL MEDICINE</t>
  </si>
  <si>
    <t>[Garcia Pineda, Virginia; Hernandez Gutierrez, Alicia; Gracia Segovia, Myriam; Siegrist Ridruejo, Jaime; Diestro Tejeda, Maria Dolores; Zapardiel, Ignacio] La Paz Univ Hosp IdiPAZ, Gynecol Oncol Unit, Madrid 28046, Spain</t>
  </si>
  <si>
    <t>Pineda, VG (corresponding author), La Paz Univ Hosp IdiPAZ, Gynecol Oncol Unit, Madrid 28046, Spain.</t>
  </si>
  <si>
    <t>2077-0383</t>
  </si>
  <si>
    <t>JUN</t>
  </si>
  <si>
    <t>Tenorio, J; Alarcon, P; Arias, P; Dapia, I; Garcia-Minaur, S; Bralo, MP; Campistol, J; Climent, S; Valenzuela, I; Ramos, S; Monseny, AM; Grondona, FL; Botet, J; Serrano, M; Solis, M; Santos-Simarro, F; Alvarez, S; Teixido-Tura, G; Jaen, AF; Gordo, G; Rivera, MBB; Nevado, J; Hernandez, A; Cigudosa, JC; Ruiz-Perez, VL; Tizzano, EF; Lapunzina, P</t>
  </si>
  <si>
    <t>Further delineation of neuropsychiatric findings in Tatton-Brown-Rahman syndrome due to disease-causing variants in DNMT3A: seven new patients</t>
  </si>
  <si>
    <t>EUROPEAN JOURNAL OF HUMAN GENETICS</t>
  </si>
  <si>
    <t>[Tenorio, Jair; Arias, Pedro; Dapia, Irene; Garcia-Minaur, Sixto; Bralo, Maria Palomares; Ramos, Sergio; Solis, Mario; Santos-Simarro, Fernando; Gordo, Gema; Nevado, Julian; Hernandez, Alicia; Lapunzina, Pablo] Hosp Univ La Paz UAM, Inst Genet Med &amp; Mol INGEMM IdiPAZ, Paseo La Castellana 261, Madrid 28046, Spain; [Tenorio, Jair; Arias, Pedro; Dapia, Irene; Garcia-Minaur, Sixto; Bralo, Maria Palomares; Ramos, Sergio; Serrano, Mercedes; Solis, Mario; Santos-Simarro, Fernando; Gordo, Gema; Nevado, Julian; Hernandez, Alicia; Ruiz-Perez, Victor L.; Lapunzina, Pablo; SOGRI Consortium] ISCIII, Ctr Invest Biomed Red Enfermedades Raras, CIBERER, Calle Melchor Fernandez Almagro 3, Madrid 28029, Spain; [Alarcon, Pablo] Hosp Clin Univ Chile, Secc Genet, Santos Dumont 999, Santiago, Chile; [Campistol, Jaume; Serrano, Mercedes] Hosp Univ St Joan de Deu, Dept Neurol, Barcelona, Spain; [Climent, Salvador] Hosp Gen Ontinyent, Dept Pediat, Valencia, Spain; [Valenzuela, Irene; Grondona, Fermina Lopez; Teixido-Tura, Gisela] Univ Autonoma Barcelona, CIBER CV, Hosp Univ Vall dHebron, Dept Cardiol, Barcelona, Spain; [Valenzuela, Irene; Tizzano, Eduardo F.] Pso Vall Hebron, Hosp Valle Hebron, Mol &amp; Clin Dept, Barcelona 119129, Spain; [Monseny, Antonio Martinez; Serrano, Mercedes] Hosp St Joan de Deu, Dept Genet &amp; Mol Med, Barcelona, Spain; [Monseny, Antonio Martinez; Serrano, Mercedes] Hosp St Joan de Deu, Rare Dis Paediat Unit, Barcelona, Spain; [Botet, Javier; Alvarez, Sara; Cigudosa, Juan C.] NIMGENETICS, 7 Parque Cientifico Madrid, Madrid 2804, Spain; [Jaen, Alberto Fernandez] Quiron Hosp, Dept Pediat Neurol, Madrid, Spain; [Rivera, Maria Belen Bardon] Hosp Univ La Paz UAM, Dept Psychiat, Paseo La Castellana 261, Madrid 28046, Spain; [Ruiz-Perez, Victor L.] UAM, CSIC, Inst Invest Biomed Madrid, Arturo Duperier 4, Madrid 28029, Spain</t>
  </si>
  <si>
    <t>Lapunzina, P (corresponding author), Hosp Univ La Paz UAM, Inst Genet Med &amp; Mol INGEMM IdiPAZ, Paseo La Castellana 261, Madrid 28046, Spain.; Lapunzina, P (corresponding author), ISCIII, Ctr Invest Biomed Red Enfermedades Raras, CIBERER, Calle Melchor Fernandez Almagro 3, Madrid 28029, Spain.</t>
  </si>
  <si>
    <t>1018-4813</t>
  </si>
  <si>
    <t>APR</t>
  </si>
  <si>
    <t>Calaf, J; Palacios, S; Cristobal, I; Canete, ML; Monleon, J; Fernandez, J; Hernandez, A; Vazquez, F</t>
  </si>
  <si>
    <t>Validation of the Spanish version of the Uterine Fibroid Symptom and Quality of Life (UFS-QoL) questionnaire in women with uterine myomatosis</t>
  </si>
  <si>
    <t>MEDICINA CLINICA</t>
  </si>
  <si>
    <t>[Calaf, Joaquim] Univ Autonoma Barcelona, Hosp Santa Creu &amp; St Pau Fundacio Puigvert, Barcelona, Spain; [Palacios, Santiago] Inst Palacios Salud Mujer, Madrid, Spain; [Cristobal, Ignacio] Univ Francisco de Vitoria, Madrid, Spain; [Luisa Canete, Maria] Hosp Quiron Salud Toledo, Toledo, Spain; [Monleon, Javier] Hosp Univ La Fe Valencia, Unidad Patol Uterina, Valencia, Spain; [Fernandez, Jorge] Hosp Virgen de las Nieves Granada, Granada, Spain; [Hernandez, Alicia] Hosp Univ La Paz, Serv Ginecol &amp; Obstet, Madrid, Spain; [Vazquez, Francisco] Clin Ginecol CEOGA Lugo, Lugo, Spain</t>
  </si>
  <si>
    <t>Calaf, J (corresponding author), Univ Autonoma Barcelona, Hosp Santa Creu &amp; St Pau Fundacio Puigvert, Barcelona, Spain.</t>
  </si>
  <si>
    <t>0025-7753</t>
  </si>
  <si>
    <t>Gorostidi, M; Gil-Ibanez, B; Alonso, S; Gil-Moreno, A; Hernandez, A; Torne, A; Zapardiel, I</t>
  </si>
  <si>
    <t>Fertility preservation treatment of gynecological cancer patients in Spain: a national survey (GOFER study)</t>
  </si>
  <si>
    <t>ARCHIVES OF GYNECOLOGY AND OBSTETRICS</t>
  </si>
  <si>
    <t>[Gorostidi, Mikel] Donostia Univ Hosp, Gynecol Oncol Unit, San Sebastian, Spain; [Gil-Ibanez, Blanca; Torne, Aureli] Hosp Clin Barcelona, Gynecol Oncol Unit, Barcelona, Spain; [Alonso, Sonsoles] MD Anderson Canc Ctr Int, Gynecol Oncol Unit, Madrid, Spain; [Gil-Moreno, Antonio] Univ Autonoma Barcelona, Dept Gynecol Oncol, Hosp Univ Vall dHebron, Barcelona, Spain; [Gil-Moreno, Antonio] CIBERONC, Ctr Invest Biomed Red Canc, Madrid, Spain; [Hernandez, Alicia; Zapardiel, Ignacio] La Paz Univ Hosp, Gynecol Oncol Unit, Madrid, Spain</t>
  </si>
  <si>
    <t>Gil-Ibanez, B (corresponding author), Hosp Clin Barcelona, Gynecol Oncol Unit, Barcelona, Spain.</t>
  </si>
  <si>
    <t>0932-0067</t>
  </si>
  <si>
    <t>MAR</t>
  </si>
  <si>
    <t>Cabanes, M; Boria, F; Gutierrez, AH; Zapardiel, I</t>
  </si>
  <si>
    <t>Intra-operative identification of ureters using indocyanine green for gynecological oncology procedures</t>
  </si>
  <si>
    <t>[Cabanes, Maria; Boria, Felix; Hernandez Gutierrez, Alicia; Zapardiel, Ignacio] La Paz Univ Hosp, Gynecol Oncol, Madrid, Spain</t>
  </si>
  <si>
    <t>Cabanes, M (corresponding author), Hosp Univ La Paz, Ginecol, Madrid 28046, Spain.</t>
  </si>
  <si>
    <t>FEB</t>
  </si>
  <si>
    <t>Tenorio, J; Nevado, J; Gonzalez-Meneses, A; Arias, P; Dapia, I; Venegas-Vega, CA; Calvente, M; Hernandez, A; Landera, L; Ramos, S; Cigudosa, JC; Perez-Jurado, LA; Lapunzina, P</t>
  </si>
  <si>
    <t>Further definition of the proximal 19p13.3 microdeletion/microduplication syndrome and implication of PIAS4 as the major contributor</t>
  </si>
  <si>
    <t>CLINICAL GENETICS</t>
  </si>
  <si>
    <t>[Tenorio, Jair; Nevado, Julian; Arias, Pedro; Dapia, Irene; Hernandez, Alicia; Ramos, Sergio; Lapunzina, Pablo] Hosp Univ LaPaz UAM, Inst Genet Med &amp; Mol INGEMM IdiPAZ, Madrid, Spain; [Tenorio, Jair; Nevado, Julian; Arias, Pedro; Dapia, Irene; Hernandez, Alicia; Ramos, Sergio; Perez-Jurado, Luis A.; Lapunzina, Pablo] ISCIII, CIBERER, Ctr Invest Biomed Red Enfermedades Raras, Callede Melchor Fernandez Almagro, Madrid, Spain; [Gonzalez-Meneses, Antonio] Hosp Univ Virgen del Rocio, Dysmorphol &amp; Metab Unit, Av Manuel Siurot, Seville, Spain; [Venegas-Vega, Carlos A.] Hosp Gen Mexico City, Unidad Genet, Mexico City, DF, Mexico; [Venegas-Vega, Carlos A.] Univ Nacl Autonoma Mexico, Fac Med, Mexico City, DF, Mexico; [Perez-Jurado, Luis A.] Univ Pompeu Fabra, Genet Unit, Barcelona, Spain; [Perez-Jurado, Luis A.] IMIM Hosp del Mar, Barcelona, Spain; [Perez-Jurado, Luis A.] Univ Adelaide, SAHMRI, Womens &amp; Childrens Hosp, Adelaide, SA, Australia; [Calvente, Maria; Cigudosa, Juan Cruz] NIMGENETICS, C Faraday 7,Parque Cient Madrid, Madrid, Spain; [Landera, Leandro] Univ Fed Rio de Janeiro, Congenital Malformat Lab, Ave Carlos Chagas Filho, Rio De Janeiro, Brazil; [Tenorio, Jair; Nevado, Julian; Lapunzina, Pablo] ITHACA European Reference Network, ERN ITHACA, Brussels, Belgium</t>
  </si>
  <si>
    <t>Nevado, J; Lapunzina, P (corresponding author), Univ Autonoma Madrid, Hosp Univ La Paz, IdiPAZ Inst Invest Sanitaria,INGEMM Inst Genet Me, ISCIII,CIBERER Ctr Invest Biomed Red Enfermedades, Paseo Castellana 261, Madrid 28046, Spain.</t>
  </si>
  <si>
    <t>0009-9163</t>
  </si>
  <si>
    <t>Sotillo, L; De la Calle, M; Magdaleno, F; Bartha, JL</t>
  </si>
  <si>
    <t>Efficacy of carbetocin for preventing postpartum bleeding after cesarean section in twin pregnancy</t>
  </si>
  <si>
    <t>JOURNAL OF MATERNAL-FETAL &amp; NEONATAL MEDICINE</t>
  </si>
  <si>
    <t>[Sotillo, Laura; De la Calle, Maria; Magdaleno, Fernando; Luis Bartha, Jose] Hosp Univ La Paz, Dept Obstet, Madrid, Spain</t>
  </si>
  <si>
    <t>De la Calle, M (corresponding author), Hosp Univ La Paz, Dept Obstet, Madrid, Spain.</t>
  </si>
  <si>
    <t>1476-7058</t>
  </si>
  <si>
    <t>JAN 17</t>
  </si>
  <si>
    <t>Cea Garcia, Jorge; Jimenez Caraballo, Antonio; Rios Vallejo, Maria Del Mar; Zapardiel, Ignacio</t>
  </si>
  <si>
    <t>Retrospective Cohort Study on the Symptomatic Recurrence Pattern after Hysteroscopic Polypectomy.</t>
  </si>
  <si>
    <t>Gynecology and minimally invasive therapy</t>
  </si>
  <si>
    <t>Department of Gynecology, Clinical Management Unit of Obstetrics and Gynecology, Virgen Macarena University Hospital, Seville, Spain.; Department of Gynecology, Puerta de Hierro Majadahonda University Hospital, Madrid, Spain.; Department of Gynecology, La Paz University Hospital, Madrid, Spain.</t>
  </si>
  <si>
    <t>no tiene</t>
  </si>
  <si>
    <t>2213-3070</t>
  </si>
  <si>
    <t>209-214</t>
  </si>
  <si>
    <t>1º CUARTIL</t>
  </si>
  <si>
    <t>1º DECIL</t>
  </si>
  <si>
    <t>Q1</t>
  </si>
  <si>
    <t>SI</t>
  </si>
  <si>
    <t>Letter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</si>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</sst>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Z2347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16" customWidth="1"/>
    <col min="6" max="7" width="9" style="16"/>
    <col min="8" max="9" width="0" style="16" hidden="1" customWidth="1"/>
    <col min="10" max="10" width="9" style="16"/>
    <col min="11" max="12" width="0" style="16" hidden="1" customWidth="1"/>
    <col min="13" max="13" width="9" style="16"/>
    <col min="14" max="14" width="0" style="16" hidden="1" customWidth="1"/>
    <col min="15" max="20" width="9" style="16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C2" s="3"/>
      <c r="D2" s="4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6" customFormat="1" ht="51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</row>
    <row r="5" spans="2:20" s="1" customFormat="1">
      <c r="B5" s="7" t="s">
        <v>20</v>
      </c>
      <c r="C5" s="7" t="s">
        <v>21</v>
      </c>
      <c r="D5" s="7" t="s">
        <v>22</v>
      </c>
      <c r="E5" s="8" t="s">
        <v>23</v>
      </c>
      <c r="F5" s="8">
        <f>VLOOKUP(N5,[1]Revistas!$B$2:$G$62863,2,FALSE)</f>
        <v>2.0950000000000002</v>
      </c>
      <c r="G5" s="8" t="str">
        <f>VLOOKUP(N5,[1]Revistas!$B$2:$G$62863,3,FALSE)</f>
        <v>Q2</v>
      </c>
      <c r="H5" s="8" t="str">
        <f>VLOOKUP(N5,[1]Revistas!$B$2:$G$62863,4,FALSE)</f>
        <v>OBSTETRICS &amp; GYNECOLOGY -- SCIE</v>
      </c>
      <c r="I5" s="8" t="str">
        <f>VLOOKUP(N5,[1]Revistas!$B$2:$G$62863,5,FALSE)</f>
        <v>41/82</v>
      </c>
      <c r="J5" s="8" t="str">
        <f>VLOOKUP(N5,[1]Revistas!$B$2:$G$62863,6,FALSE)</f>
        <v>NO</v>
      </c>
      <c r="K5" s="8" t="s">
        <v>24</v>
      </c>
      <c r="L5" s="8" t="s">
        <v>25</v>
      </c>
      <c r="M5" s="8">
        <v>0</v>
      </c>
      <c r="N5" s="8" t="s">
        <v>26</v>
      </c>
      <c r="O5" s="8" t="s">
        <v>27</v>
      </c>
      <c r="P5" s="8">
        <v>2020</v>
      </c>
      <c r="Q5" s="8">
        <v>30</v>
      </c>
      <c r="R5" s="8">
        <v>11</v>
      </c>
      <c r="S5" s="8">
        <v>1844</v>
      </c>
      <c r="T5" s="8">
        <v>1845</v>
      </c>
    </row>
    <row r="6" spans="2:20" s="1" customFormat="1">
      <c r="B6" s="7" t="s">
        <v>28</v>
      </c>
      <c r="C6" s="7" t="s">
        <v>29</v>
      </c>
      <c r="D6" s="7" t="s">
        <v>22</v>
      </c>
      <c r="E6" s="8" t="s">
        <v>30</v>
      </c>
      <c r="F6" s="8">
        <f>VLOOKUP(N6,[1]Revistas!$B$2:$G$62863,2,FALSE)</f>
        <v>2.0950000000000002</v>
      </c>
      <c r="G6" s="8" t="str">
        <f>VLOOKUP(N6,[1]Revistas!$B$2:$G$62863,3,FALSE)</f>
        <v>Q2</v>
      </c>
      <c r="H6" s="8" t="str">
        <f>VLOOKUP(N6,[1]Revistas!$B$2:$G$62863,4,FALSE)</f>
        <v>OBSTETRICS &amp; GYNECOLOGY -- SCIE</v>
      </c>
      <c r="I6" s="8" t="str">
        <f>VLOOKUP(N6,[1]Revistas!$B$2:$G$62863,5,FALSE)</f>
        <v>41/82</v>
      </c>
      <c r="J6" s="8" t="str">
        <f>VLOOKUP(N6,[1]Revistas!$B$2:$G$62863,6,FALSE)</f>
        <v>NO</v>
      </c>
      <c r="K6" s="8" t="s">
        <v>31</v>
      </c>
      <c r="L6" s="8" t="s">
        <v>32</v>
      </c>
      <c r="M6" s="8">
        <v>1</v>
      </c>
      <c r="N6" s="8" t="s">
        <v>26</v>
      </c>
      <c r="O6" s="8" t="s">
        <v>33</v>
      </c>
      <c r="P6" s="8">
        <v>2020</v>
      </c>
      <c r="Q6" s="8">
        <v>30</v>
      </c>
      <c r="R6" s="8">
        <v>10</v>
      </c>
      <c r="S6" s="8">
        <v>1528</v>
      </c>
      <c r="T6" s="8">
        <v>1534</v>
      </c>
    </row>
    <row r="7" spans="2:20" s="1" customFormat="1">
      <c r="B7" s="7" t="s">
        <v>34</v>
      </c>
      <c r="C7" s="7" t="s">
        <v>35</v>
      </c>
      <c r="D7" s="7" t="s">
        <v>22</v>
      </c>
      <c r="E7" s="8" t="s">
        <v>30</v>
      </c>
      <c r="F7" s="8">
        <f>VLOOKUP(N7,[1]Revistas!$B$2:$G$62863,2,FALSE)</f>
        <v>2.0950000000000002</v>
      </c>
      <c r="G7" s="8" t="str">
        <f>VLOOKUP(N7,[1]Revistas!$B$2:$G$62863,3,FALSE)</f>
        <v>Q2</v>
      </c>
      <c r="H7" s="8" t="str">
        <f>VLOOKUP(N7,[1]Revistas!$B$2:$G$62863,4,FALSE)</f>
        <v>OBSTETRICS &amp; GYNECOLOGY -- SCIE</v>
      </c>
      <c r="I7" s="8" t="str">
        <f>VLOOKUP(N7,[1]Revistas!$B$2:$G$62863,5,FALSE)</f>
        <v>41/82</v>
      </c>
      <c r="J7" s="8" t="str">
        <f>VLOOKUP(N7,[1]Revistas!$B$2:$G$62863,6,FALSE)</f>
        <v>NO</v>
      </c>
      <c r="K7" s="8" t="s">
        <v>36</v>
      </c>
      <c r="L7" s="8" t="s">
        <v>37</v>
      </c>
      <c r="M7" s="8">
        <v>3</v>
      </c>
      <c r="N7" s="8" t="s">
        <v>26</v>
      </c>
      <c r="O7" s="8" t="s">
        <v>38</v>
      </c>
      <c r="P7" s="8">
        <v>2020</v>
      </c>
      <c r="Q7" s="8">
        <v>30</v>
      </c>
      <c r="R7" s="8">
        <v>9</v>
      </c>
      <c r="S7" s="8">
        <v>1285</v>
      </c>
      <c r="T7" s="8">
        <v>1291</v>
      </c>
    </row>
    <row r="8" spans="2:20" s="1" customFormat="1">
      <c r="B8" s="7" t="s">
        <v>39</v>
      </c>
      <c r="C8" s="7" t="s">
        <v>40</v>
      </c>
      <c r="D8" s="7" t="s">
        <v>41</v>
      </c>
      <c r="E8" s="8" t="s">
        <v>30</v>
      </c>
      <c r="F8" s="8">
        <f>VLOOKUP(N8,[1]Revistas!$B$2:$G$62863,2,FALSE)</f>
        <v>7.2750000000000004</v>
      </c>
      <c r="G8" s="8" t="str">
        <f>VLOOKUP(N8,[1]Revistas!$B$2:$G$62863,3,FALSE)</f>
        <v>Q1</v>
      </c>
      <c r="H8" s="8" t="str">
        <f>VLOOKUP(N8,[1]Revistas!$B$2:$G$62863,4,FALSE)</f>
        <v>ONCOLOGY -- SCIE</v>
      </c>
      <c r="I8" s="8" t="str">
        <f>VLOOKUP(N8,[1]Revistas!$B$2:$G$62863,5,FALSE)</f>
        <v>31/244</v>
      </c>
      <c r="J8" s="8" t="str">
        <f>VLOOKUP(N8,[1]Revistas!$B$2:$G$62863,6,FALSE)</f>
        <v>NO</v>
      </c>
      <c r="K8" s="8" t="s">
        <v>42</v>
      </c>
      <c r="L8" s="8" t="s">
        <v>43</v>
      </c>
      <c r="M8" s="8">
        <v>0</v>
      </c>
      <c r="N8" s="8" t="s">
        <v>44</v>
      </c>
      <c r="O8" s="8" t="s">
        <v>38</v>
      </c>
      <c r="P8" s="8">
        <v>2020</v>
      </c>
      <c r="Q8" s="8">
        <v>137</v>
      </c>
      <c r="R8" s="8"/>
      <c r="S8" s="8">
        <v>69</v>
      </c>
      <c r="T8" s="8">
        <v>80</v>
      </c>
    </row>
    <row r="9" spans="2:20" s="1" customFormat="1">
      <c r="B9" s="7" t="s">
        <v>45</v>
      </c>
      <c r="C9" s="7" t="s">
        <v>46</v>
      </c>
      <c r="D9" s="7" t="s">
        <v>47</v>
      </c>
      <c r="E9" s="8" t="s">
        <v>30</v>
      </c>
      <c r="F9" s="8">
        <f>VLOOKUP(N9,[1]Revistas!$B$2:$G$62863,2,FALSE)</f>
        <v>4.0609999999999999</v>
      </c>
      <c r="G9" s="8" t="str">
        <f>VLOOKUP(N9,[1]Revistas!$B$2:$G$62863,3,FALSE)</f>
        <v>Q1</v>
      </c>
      <c r="H9" s="8" t="str">
        <f>VLOOKUP(N9,[1]Revistas!$B$2:$G$62863,4,FALSE)</f>
        <v>SURGERY -- SCIE</v>
      </c>
      <c r="I9" s="8" t="str">
        <f>VLOOKUP(N9,[1]Revistas!$B$2:$G$62863,5,FALSE)</f>
        <v>25/210</v>
      </c>
      <c r="J9" s="8" t="str">
        <f>VLOOKUP(N9,[1]Revistas!$B$2:$G$62863,6,FALSE)</f>
        <v>NO</v>
      </c>
      <c r="K9" s="8" t="s">
        <v>48</v>
      </c>
      <c r="L9" s="8" t="s">
        <v>49</v>
      </c>
      <c r="M9" s="8">
        <v>2</v>
      </c>
      <c r="N9" s="8" t="s">
        <v>50</v>
      </c>
      <c r="O9" s="8" t="s">
        <v>51</v>
      </c>
      <c r="P9" s="8">
        <v>2020</v>
      </c>
      <c r="Q9" s="8">
        <v>27</v>
      </c>
      <c r="R9" s="8">
        <v>8</v>
      </c>
      <c r="S9" s="8">
        <v>2829</v>
      </c>
      <c r="T9" s="8">
        <v>2839</v>
      </c>
    </row>
    <row r="10" spans="2:20" s="1" customFormat="1">
      <c r="B10" s="7" t="s">
        <v>52</v>
      </c>
      <c r="C10" s="7" t="s">
        <v>53</v>
      </c>
      <c r="D10" s="7" t="s">
        <v>54</v>
      </c>
      <c r="E10" s="8" t="s">
        <v>55</v>
      </c>
      <c r="F10" s="8">
        <f>VLOOKUP(N10,[1]Revistas!$B$2:$G$62863,2,FALSE)</f>
        <v>3.8279999999999998</v>
      </c>
      <c r="G10" s="8" t="str">
        <f>VLOOKUP(N10,[1]Revistas!$B$2:$G$62863,3,FALSE)</f>
        <v>Q2</v>
      </c>
      <c r="H10" s="8" t="str">
        <f>VLOOKUP(N10,[1]Revistas!$B$2:$G$62863,4,FALSE)</f>
        <v>ONCOLOGY -- SCIE</v>
      </c>
      <c r="I10" s="8" t="str">
        <f>VLOOKUP(N10,[1]Revistas!$B$2:$G$62863,5,FALSE)</f>
        <v>94/244</v>
      </c>
      <c r="J10" s="8" t="str">
        <f>VLOOKUP(N10,[1]Revistas!$B$2:$G$62863,6,FALSE)</f>
        <v>NO</v>
      </c>
      <c r="K10" s="8" t="s">
        <v>56</v>
      </c>
      <c r="L10" s="8" t="s">
        <v>57</v>
      </c>
      <c r="M10" s="8">
        <v>0</v>
      </c>
      <c r="N10" s="8" t="s">
        <v>58</v>
      </c>
      <c r="O10" s="8">
        <v>39965</v>
      </c>
      <c r="P10" s="8">
        <v>2020</v>
      </c>
      <c r="Q10" s="8">
        <v>22</v>
      </c>
      <c r="R10" s="8">
        <v>7</v>
      </c>
      <c r="S10" s="8"/>
      <c r="T10" s="8">
        <v>68</v>
      </c>
    </row>
    <row r="11" spans="2:20" s="1" customFormat="1">
      <c r="B11" s="7" t="s">
        <v>59</v>
      </c>
      <c r="C11" s="7" t="s">
        <v>60</v>
      </c>
      <c r="D11" s="7" t="s">
        <v>61</v>
      </c>
      <c r="E11" s="8" t="s">
        <v>30</v>
      </c>
      <c r="F11" s="8">
        <f>VLOOKUP(N11,[1]Revistas!$B$2:$G$62863,2,FALSE)</f>
        <v>3.3029999999999999</v>
      </c>
      <c r="G11" s="8" t="str">
        <f>VLOOKUP(N11,[1]Revistas!$B$2:$G$62863,3,FALSE)</f>
        <v>Q1</v>
      </c>
      <c r="H11" s="8" t="str">
        <f>VLOOKUP(N11,[1]Revistas!$B$2:$G$62863,4,FALSE)</f>
        <v>MEDICINE, GENERAL &amp; INTERNAL -- SCIE</v>
      </c>
      <c r="I11" s="8" t="str">
        <f>VLOOKUP(N11,[1]Revistas!$B$2:$G$62863,5,FALSE)</f>
        <v>36/165</v>
      </c>
      <c r="J11" s="8" t="str">
        <f>VLOOKUP(N11,[1]Revistas!$B$2:$G$62863,6,FALSE)</f>
        <v>NO</v>
      </c>
      <c r="K11" s="8" t="s">
        <v>62</v>
      </c>
      <c r="L11" s="8" t="s">
        <v>63</v>
      </c>
      <c r="M11" s="8">
        <v>0</v>
      </c>
      <c r="N11" s="8" t="s">
        <v>64</v>
      </c>
      <c r="O11" s="8" t="s">
        <v>65</v>
      </c>
      <c r="P11" s="8">
        <v>2020</v>
      </c>
      <c r="Q11" s="8">
        <v>9</v>
      </c>
      <c r="R11" s="8">
        <v>6</v>
      </c>
      <c r="S11" s="8"/>
      <c r="T11" s="8">
        <v>1999</v>
      </c>
    </row>
    <row r="12" spans="2:20" s="1" customFormat="1">
      <c r="B12" s="7" t="s">
        <v>66</v>
      </c>
      <c r="C12" s="7" t="s">
        <v>67</v>
      </c>
      <c r="D12" s="7" t="s">
        <v>68</v>
      </c>
      <c r="E12" s="8" t="s">
        <v>30</v>
      </c>
      <c r="F12" s="8">
        <f>VLOOKUP(N12,[1]Revistas!$B$2:$G$62863,2,FALSE)</f>
        <v>3.657</v>
      </c>
      <c r="G12" s="8" t="str">
        <f>VLOOKUP(N12,[1]Revistas!$B$2:$G$62863,3,FALSE)</f>
        <v>Q2</v>
      </c>
      <c r="H12" s="8" t="str">
        <f>VLOOKUP(N12,[1]Revistas!$B$2:$G$62863,4,FALSE)</f>
        <v>GENETICS &amp; HEREDITY -- SCIE</v>
      </c>
      <c r="I12" s="8" t="str">
        <f>VLOOKUP(N12,[1]Revistas!$B$2:$G$62863,5,FALSE)</f>
        <v>55/177</v>
      </c>
      <c r="J12" s="8" t="str">
        <f>VLOOKUP(N12,[1]Revistas!$B$2:$G$62863,6,FALSE)</f>
        <v>NO</v>
      </c>
      <c r="K12" s="8" t="s">
        <v>69</v>
      </c>
      <c r="L12" s="8" t="s">
        <v>70</v>
      </c>
      <c r="M12" s="8">
        <v>1</v>
      </c>
      <c r="N12" s="8" t="s">
        <v>71</v>
      </c>
      <c r="O12" s="8" t="s">
        <v>72</v>
      </c>
      <c r="P12" s="8">
        <v>2020</v>
      </c>
      <c r="Q12" s="8">
        <v>28</v>
      </c>
      <c r="R12" s="8">
        <v>4</v>
      </c>
      <c r="S12" s="8">
        <v>469</v>
      </c>
      <c r="T12" s="8">
        <v>479</v>
      </c>
    </row>
    <row r="13" spans="2:20" s="1" customFormat="1">
      <c r="B13" s="7" t="s">
        <v>73</v>
      </c>
      <c r="C13" s="7" t="s">
        <v>74</v>
      </c>
      <c r="D13" s="7" t="s">
        <v>75</v>
      </c>
      <c r="E13" s="8" t="s">
        <v>30</v>
      </c>
      <c r="F13" s="8">
        <f>VLOOKUP(N13,[1]Revistas!$B$2:$G$62863,2,FALSE)</f>
        <v>1.635</v>
      </c>
      <c r="G13" s="8" t="str">
        <f>VLOOKUP(N13,[1]Revistas!$B$2:$G$62863,3,FALSE)</f>
        <v>Q3</v>
      </c>
      <c r="H13" s="8" t="str">
        <f>VLOOKUP(N13,[1]Revistas!$B$2:$G$62863,4,FALSE)</f>
        <v>MEDICINE, GENERAL &amp; INTERNAL -- SCIE</v>
      </c>
      <c r="I13" s="8" t="str">
        <f>VLOOKUP(N13,[1]Revistas!$B$2:$G$62863,5,FALSE)</f>
        <v>87/165</v>
      </c>
      <c r="J13" s="8" t="str">
        <f>VLOOKUP(N13,[1]Revistas!$B$2:$G$62863,6,FALSE)</f>
        <v>NO</v>
      </c>
      <c r="K13" s="8" t="s">
        <v>76</v>
      </c>
      <c r="L13" s="8" t="s">
        <v>77</v>
      </c>
      <c r="M13" s="8">
        <v>0</v>
      </c>
      <c r="N13" s="8" t="s">
        <v>78</v>
      </c>
      <c r="O13" s="8">
        <v>46447</v>
      </c>
      <c r="P13" s="8">
        <v>2020</v>
      </c>
      <c r="Q13" s="8">
        <v>154</v>
      </c>
      <c r="R13" s="8">
        <v>6</v>
      </c>
      <c r="S13" s="8">
        <v>207</v>
      </c>
      <c r="T13" s="8">
        <v>213</v>
      </c>
    </row>
    <row r="14" spans="2:20" s="1" customFormat="1">
      <c r="B14" s="7" t="s">
        <v>79</v>
      </c>
      <c r="C14" s="7" t="s">
        <v>80</v>
      </c>
      <c r="D14" s="7" t="s">
        <v>81</v>
      </c>
      <c r="E14" s="8" t="s">
        <v>30</v>
      </c>
      <c r="F14" s="8">
        <f>VLOOKUP(N14,[1]Revistas!$B$2:$G$62863,2,FALSE)</f>
        <v>2.2829999999999999</v>
      </c>
      <c r="G14" s="8" t="str">
        <f>VLOOKUP(N14,[1]Revistas!$B$2:$G$62863,3,FALSE)</f>
        <v>Q2</v>
      </c>
      <c r="H14" s="8" t="str">
        <f>VLOOKUP(N14,[1]Revistas!$B$2:$G$62863,4,FALSE)</f>
        <v>OBSTETRICS &amp; GYNECOLOGY -- SCIE</v>
      </c>
      <c r="I14" s="8" t="str">
        <f>VLOOKUP(N14,[1]Revistas!$B$2:$G$62863,5,FALSE)</f>
        <v>32/82</v>
      </c>
      <c r="J14" s="8" t="str">
        <f>VLOOKUP(N14,[1]Revistas!$B$2:$G$62863,6,FALSE)</f>
        <v>NO</v>
      </c>
      <c r="K14" s="8" t="s">
        <v>82</v>
      </c>
      <c r="L14" s="8" t="s">
        <v>83</v>
      </c>
      <c r="M14" s="8">
        <v>0</v>
      </c>
      <c r="N14" s="8" t="s">
        <v>84</v>
      </c>
      <c r="O14" s="8" t="s">
        <v>85</v>
      </c>
      <c r="P14" s="8">
        <v>2020</v>
      </c>
      <c r="Q14" s="8">
        <v>301</v>
      </c>
      <c r="R14" s="8">
        <v>3</v>
      </c>
      <c r="S14" s="8">
        <v>793</v>
      </c>
      <c r="T14" s="8">
        <v>800</v>
      </c>
    </row>
    <row r="15" spans="2:20" s="1" customFormat="1">
      <c r="B15" s="7" t="s">
        <v>86</v>
      </c>
      <c r="C15" s="7" t="s">
        <v>87</v>
      </c>
      <c r="D15" s="7" t="s">
        <v>22</v>
      </c>
      <c r="E15" s="8" t="s">
        <v>23</v>
      </c>
      <c r="F15" s="8">
        <f>VLOOKUP(N15,[1]Revistas!$B$2:$G$62863,2,FALSE)</f>
        <v>2.0950000000000002</v>
      </c>
      <c r="G15" s="8" t="str">
        <f>VLOOKUP(N15,[1]Revistas!$B$2:$G$62863,3,FALSE)</f>
        <v>Q2</v>
      </c>
      <c r="H15" s="8" t="str">
        <f>VLOOKUP(N15,[1]Revistas!$B$2:$G$62863,4,FALSE)</f>
        <v>OBSTETRICS &amp; GYNECOLOGY -- SCIE</v>
      </c>
      <c r="I15" s="8" t="str">
        <f>VLOOKUP(N15,[1]Revistas!$B$2:$G$62863,5,FALSE)</f>
        <v>41/82</v>
      </c>
      <c r="J15" s="8" t="str">
        <f>VLOOKUP(N15,[1]Revistas!$B$2:$G$62863,6,FALSE)</f>
        <v>NO</v>
      </c>
      <c r="K15" s="8" t="s">
        <v>88</v>
      </c>
      <c r="L15" s="8" t="s">
        <v>89</v>
      </c>
      <c r="M15" s="8">
        <v>1</v>
      </c>
      <c r="N15" s="8" t="s">
        <v>26</v>
      </c>
      <c r="O15" s="8" t="s">
        <v>90</v>
      </c>
      <c r="P15" s="8">
        <v>2020</v>
      </c>
      <c r="Q15" s="8">
        <v>30</v>
      </c>
      <c r="R15" s="8">
        <v>2</v>
      </c>
      <c r="S15" s="8">
        <v>278</v>
      </c>
      <c r="T15" s="8">
        <v>278</v>
      </c>
    </row>
    <row r="16" spans="2:20" s="1" customFormat="1">
      <c r="B16" s="7" t="s">
        <v>91</v>
      </c>
      <c r="C16" s="7" t="s">
        <v>92</v>
      </c>
      <c r="D16" s="7" t="s">
        <v>93</v>
      </c>
      <c r="E16" s="8" t="s">
        <v>30</v>
      </c>
      <c r="F16" s="8">
        <f>VLOOKUP(N16,[1]Revistas!$B$2:$G$62863,2,FALSE)</f>
        <v>3.5779999999999998</v>
      </c>
      <c r="G16" s="8" t="str">
        <f>VLOOKUP(N16,[1]Revistas!$B$2:$G$62863,3,FALSE)</f>
        <v>Q2</v>
      </c>
      <c r="H16" s="8" t="str">
        <f>VLOOKUP(N16,[1]Revistas!$B$2:$G$62863,4,FALSE)</f>
        <v>GENETICS &amp; HEREDITY -- SCIE</v>
      </c>
      <c r="I16" s="8" t="str">
        <f>VLOOKUP(N16,[1]Revistas!$B$2:$G$62863,5,FALSE)</f>
        <v>27/177</v>
      </c>
      <c r="J16" s="8" t="str">
        <f>VLOOKUP(N16,[1]Revistas!$B$2:$G$62863,6,FALSE)</f>
        <v>NO</v>
      </c>
      <c r="K16" s="8" t="s">
        <v>94</v>
      </c>
      <c r="L16" s="8" t="s">
        <v>95</v>
      </c>
      <c r="M16" s="8">
        <v>0</v>
      </c>
      <c r="N16" s="8" t="s">
        <v>96</v>
      </c>
      <c r="O16" s="8" t="s">
        <v>85</v>
      </c>
      <c r="P16" s="8">
        <v>2020</v>
      </c>
      <c r="Q16" s="8">
        <v>97</v>
      </c>
      <c r="R16" s="8">
        <v>3</v>
      </c>
      <c r="S16" s="8">
        <v>467</v>
      </c>
      <c r="T16" s="8">
        <v>476</v>
      </c>
    </row>
    <row r="17" spans="2:20" s="1" customFormat="1">
      <c r="B17" s="7" t="s">
        <v>97</v>
      </c>
      <c r="C17" s="7" t="s">
        <v>98</v>
      </c>
      <c r="D17" s="7" t="s">
        <v>99</v>
      </c>
      <c r="E17" s="8" t="s">
        <v>30</v>
      </c>
      <c r="F17" s="8">
        <f>VLOOKUP(N17,[1]Revistas!$B$2:$G$62863,2,FALSE)</f>
        <v>1.7370000000000001</v>
      </c>
      <c r="G17" s="8" t="str">
        <f>VLOOKUP(N17,[1]Revistas!$B$2:$G$62863,3,FALSE)</f>
        <v>Q3</v>
      </c>
      <c r="H17" s="8" t="str">
        <f>VLOOKUP(N17,[1]Revistas!$B$2:$G$62863,4,FALSE)</f>
        <v>OBSTETRICS &amp; GYNECOLOGY -- SCIE</v>
      </c>
      <c r="I17" s="8" t="str">
        <f>VLOOKUP(N17,[1]Revistas!$B$2:$G$62863,5,FALSE)</f>
        <v>56/82</v>
      </c>
      <c r="J17" s="8" t="str">
        <f>VLOOKUP(N17,[1]Revistas!$B$2:$G$62863,6,FALSE)</f>
        <v>NO</v>
      </c>
      <c r="K17" s="8" t="s">
        <v>100</v>
      </c>
      <c r="L17" s="8" t="s">
        <v>101</v>
      </c>
      <c r="M17" s="8">
        <v>1</v>
      </c>
      <c r="N17" s="8" t="s">
        <v>102</v>
      </c>
      <c r="O17" s="8" t="s">
        <v>103</v>
      </c>
      <c r="P17" s="8">
        <v>2020</v>
      </c>
      <c r="Q17" s="8">
        <v>33</v>
      </c>
      <c r="R17" s="8">
        <v>2</v>
      </c>
      <c r="S17" s="8">
        <v>267</v>
      </c>
      <c r="T17" s="8">
        <v>271</v>
      </c>
    </row>
    <row r="18" spans="2:20" s="1" customFormat="1">
      <c r="B18" s="7" t="s">
        <v>104</v>
      </c>
      <c r="C18" s="7" t="s">
        <v>105</v>
      </c>
      <c r="D18" s="7" t="s">
        <v>106</v>
      </c>
      <c r="E18" s="8" t="s">
        <v>30</v>
      </c>
      <c r="F18" s="8" t="str">
        <f>VLOOKUP(N18,[1]Revistas!$B$2:$G$62863,2,FALSE)</f>
        <v>NO TIENE</v>
      </c>
      <c r="G18" s="8" t="str">
        <f>VLOOKUP(N18,[1]Revistas!$B$2:$G$62863,3,FALSE)</f>
        <v>NO TIENE</v>
      </c>
      <c r="H18" s="8" t="str">
        <f>VLOOKUP(N18,[1]Revistas!$B$2:$G$62863,4,FALSE)</f>
        <v>NO TIENE</v>
      </c>
      <c r="I18" s="8" t="str">
        <f>VLOOKUP(N18,[1]Revistas!$B$2:$G$62863,5,FALSE)</f>
        <v>NO TIENE</v>
      </c>
      <c r="J18" s="8" t="str">
        <f>VLOOKUP(N18,[1]Revistas!$B$2:$G$62863,6,FALSE)</f>
        <v>NO</v>
      </c>
      <c r="K18" s="8" t="s">
        <v>107</v>
      </c>
      <c r="L18" s="8"/>
      <c r="M18" s="8" t="s">
        <v>108</v>
      </c>
      <c r="N18" s="8" t="s">
        <v>109</v>
      </c>
      <c r="O18" s="8">
        <v>2020</v>
      </c>
      <c r="P18" s="8">
        <v>2020</v>
      </c>
      <c r="Q18" s="8">
        <v>9</v>
      </c>
      <c r="R18" s="8">
        <v>4</v>
      </c>
      <c r="S18" s="8" t="s">
        <v>110</v>
      </c>
      <c r="T18" s="8"/>
    </row>
    <row r="19" spans="2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2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2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2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2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2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2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2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1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1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1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1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1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1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2:21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1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2:21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2:21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2:21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2:21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2:21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</row>
    <row r="1054" spans="2:21" s="9" customFormat="1">
      <c r="B1054" s="9" t="s">
        <v>4</v>
      </c>
      <c r="C1054" s="9" t="s">
        <v>4</v>
      </c>
      <c r="D1054" s="9" t="s">
        <v>4</v>
      </c>
      <c r="E1054" s="10" t="s">
        <v>5</v>
      </c>
      <c r="F1054" s="10" t="s">
        <v>4</v>
      </c>
      <c r="G1054" s="10" t="s">
        <v>6</v>
      </c>
      <c r="H1054" s="10" t="s">
        <v>111</v>
      </c>
      <c r="I1054" s="10" t="s">
        <v>4</v>
      </c>
      <c r="J1054" s="10" t="s">
        <v>9</v>
      </c>
      <c r="K1054" s="10" t="s">
        <v>112</v>
      </c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</row>
    <row r="1055" spans="2:21" s="9" customFormat="1">
      <c r="B1055" s="9" t="s">
        <v>30</v>
      </c>
      <c r="C1055" s="9">
        <f>DCOUNTA(A4:T1048,C1054,B1054:B1055)</f>
        <v>11</v>
      </c>
      <c r="D1055" s="9" t="s">
        <v>30</v>
      </c>
      <c r="E1055" s="10">
        <f>DSUM(A4:T1049,F4,D1054:D1055)</f>
        <v>31.719000000000001</v>
      </c>
      <c r="F1055" s="10" t="s">
        <v>30</v>
      </c>
      <c r="G1055" s="10" t="s">
        <v>113</v>
      </c>
      <c r="H1055" s="10">
        <f>DCOUNTA(A4:T1049,G4,F1054:G1055)</f>
        <v>3</v>
      </c>
      <c r="I1055" s="10" t="s">
        <v>30</v>
      </c>
      <c r="J1055" s="10" t="s">
        <v>114</v>
      </c>
      <c r="K1055" s="10">
        <f>DCOUNTA(A4:T1049,J4,I1054:J1055)</f>
        <v>0</v>
      </c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</row>
    <row r="1056" spans="2:21" s="9" customFormat="1"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</row>
    <row r="1057" spans="2:21" s="9" customFormat="1">
      <c r="B1057" s="9" t="s">
        <v>4</v>
      </c>
      <c r="D1057" s="9" t="s">
        <v>4</v>
      </c>
      <c r="E1057" s="10" t="s">
        <v>5</v>
      </c>
      <c r="F1057" s="10" t="s">
        <v>4</v>
      </c>
      <c r="G1057" s="10" t="s">
        <v>6</v>
      </c>
      <c r="H1057" s="10" t="s">
        <v>111</v>
      </c>
      <c r="I1057" s="10" t="s">
        <v>4</v>
      </c>
      <c r="J1057" s="10" t="s">
        <v>9</v>
      </c>
      <c r="K1057" s="10" t="s">
        <v>112</v>
      </c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</row>
    <row r="1058" spans="2:21" s="9" customFormat="1">
      <c r="B1058" s="9" t="s">
        <v>115</v>
      </c>
      <c r="C1058" s="9">
        <f>DCOUNTA(A4:T1049,E4,B1057:B1058)</f>
        <v>0</v>
      </c>
      <c r="D1058" s="9" t="s">
        <v>115</v>
      </c>
      <c r="E1058" s="10">
        <f>DSUM(A4:T1049,E1057,D1057:D1058)</f>
        <v>0</v>
      </c>
      <c r="F1058" s="10" t="s">
        <v>115</v>
      </c>
      <c r="G1058" s="10" t="s">
        <v>113</v>
      </c>
      <c r="H1058" s="10">
        <f>DCOUNTA(A4:T1049,G4,F1057:G1058)</f>
        <v>0</v>
      </c>
      <c r="I1058" s="10" t="s">
        <v>115</v>
      </c>
      <c r="J1058" s="10" t="s">
        <v>114</v>
      </c>
      <c r="K1058" s="10">
        <f>DCOUNTA(A4:T1049,J4,I1057:J1058)</f>
        <v>0</v>
      </c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</row>
    <row r="1059" spans="2:21" s="9" customFormat="1"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21" s="9" customFormat="1">
      <c r="B1060" s="9" t="s">
        <v>4</v>
      </c>
      <c r="D1060" s="9" t="s">
        <v>4</v>
      </c>
      <c r="E1060" s="10" t="s">
        <v>5</v>
      </c>
      <c r="F1060" s="10" t="s">
        <v>4</v>
      </c>
      <c r="G1060" s="10" t="s">
        <v>6</v>
      </c>
      <c r="H1060" s="10" t="s">
        <v>111</v>
      </c>
      <c r="I1060" s="10" t="s">
        <v>4</v>
      </c>
      <c r="J1060" s="10" t="s">
        <v>9</v>
      </c>
      <c r="K1060" s="10" t="s">
        <v>112</v>
      </c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21" s="9" customFormat="1">
      <c r="B1061" s="9" t="s">
        <v>116</v>
      </c>
      <c r="C1061" s="9">
        <f>DCOUNTA(A4:T1049,E4,B1060:B1061)</f>
        <v>0</v>
      </c>
      <c r="D1061" s="9" t="s">
        <v>116</v>
      </c>
      <c r="E1061" s="10">
        <f>DSUM(A4:T1049,F4,D1060:D1061)</f>
        <v>0</v>
      </c>
      <c r="F1061" s="10" t="s">
        <v>116</v>
      </c>
      <c r="G1061" s="10" t="s">
        <v>113</v>
      </c>
      <c r="H1061" s="10">
        <f>DCOUNTA(A4:T1049,G4,F1060:G1061)</f>
        <v>0</v>
      </c>
      <c r="I1061" s="10" t="s">
        <v>116</v>
      </c>
      <c r="J1061" s="10" t="s">
        <v>114</v>
      </c>
      <c r="K1061" s="10">
        <f>DCOUNTA(A4:T1049,J4,I1060:J1061)</f>
        <v>0</v>
      </c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</row>
    <row r="1062" spans="2:21" s="9" customFormat="1"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</row>
    <row r="1063" spans="2:21" s="9" customFormat="1">
      <c r="B1063" s="9" t="s">
        <v>4</v>
      </c>
      <c r="D1063" s="9" t="s">
        <v>4</v>
      </c>
      <c r="E1063" s="10" t="s">
        <v>5</v>
      </c>
      <c r="F1063" s="10" t="s">
        <v>4</v>
      </c>
      <c r="G1063" s="10" t="s">
        <v>6</v>
      </c>
      <c r="H1063" s="10" t="s">
        <v>111</v>
      </c>
      <c r="I1063" s="10" t="s">
        <v>4</v>
      </c>
      <c r="J1063" s="10" t="s">
        <v>9</v>
      </c>
      <c r="K1063" s="10" t="s">
        <v>112</v>
      </c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</row>
    <row r="1064" spans="2:21" s="9" customFormat="1">
      <c r="B1064" s="9" t="s">
        <v>23</v>
      </c>
      <c r="C1064" s="9">
        <f>DCOUNTA(C4:T1049,E4,B1063:B1064)</f>
        <v>2</v>
      </c>
      <c r="D1064" s="9" t="s">
        <v>23</v>
      </c>
      <c r="E1064" s="10">
        <f>DSUM(A4:T1049,F4,D1063:D1064)</f>
        <v>4.1900000000000004</v>
      </c>
      <c r="F1064" s="10" t="s">
        <v>23</v>
      </c>
      <c r="G1064" s="10" t="s">
        <v>113</v>
      </c>
      <c r="H1064" s="10">
        <f>DCOUNTA(A4:T1049,G4,F1063:G1064)</f>
        <v>0</v>
      </c>
      <c r="I1064" s="10" t="s">
        <v>23</v>
      </c>
      <c r="J1064" s="10" t="s">
        <v>114</v>
      </c>
      <c r="K1064" s="10">
        <f>DCOUNTA(A4:T1049,J4,I1063:J1064)</f>
        <v>0</v>
      </c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</row>
    <row r="1065" spans="2:21" s="9" customFormat="1"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</row>
    <row r="1066" spans="2:21" s="9" customFormat="1"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</row>
    <row r="1067" spans="2:21" s="9" customFormat="1">
      <c r="B1067" s="9" t="s">
        <v>4</v>
      </c>
      <c r="D1067" s="9" t="s">
        <v>4</v>
      </c>
      <c r="E1067" s="10" t="s">
        <v>5</v>
      </c>
      <c r="F1067" s="10" t="s">
        <v>4</v>
      </c>
      <c r="G1067" s="10" t="s">
        <v>6</v>
      </c>
      <c r="H1067" s="10" t="s">
        <v>111</v>
      </c>
      <c r="I1067" s="10" t="s">
        <v>4</v>
      </c>
      <c r="J1067" s="10" t="s">
        <v>9</v>
      </c>
      <c r="K1067" s="10" t="s">
        <v>112</v>
      </c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</row>
    <row r="1068" spans="2:21" s="9" customFormat="1">
      <c r="B1068" s="9" t="s">
        <v>117</v>
      </c>
      <c r="C1068" s="9">
        <f>DCOUNTA(A4:T1049,E4,B1067:B1068)</f>
        <v>0</v>
      </c>
      <c r="D1068" s="9" t="s">
        <v>117</v>
      </c>
      <c r="E1068" s="10">
        <f>DSUM(A4:T1049,F4,D1067:D1068)</f>
        <v>0</v>
      </c>
      <c r="F1068" s="10" t="s">
        <v>117</v>
      </c>
      <c r="G1068" s="10" t="s">
        <v>113</v>
      </c>
      <c r="H1068" s="10">
        <f>DCOUNTA(A4:T1049,G4,F1067:G1068)</f>
        <v>0</v>
      </c>
      <c r="I1068" s="10" t="s">
        <v>117</v>
      </c>
      <c r="J1068" s="10" t="s">
        <v>114</v>
      </c>
      <c r="K1068" s="10">
        <f>DCOUNTA(A4:T1049,J4,I1067:J1068)</f>
        <v>0</v>
      </c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</row>
    <row r="1069" spans="2:21" s="9" customFormat="1"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10"/>
      <c r="U1069" s="10"/>
    </row>
    <row r="1070" spans="2:21" s="9" customFormat="1">
      <c r="B1070" s="9" t="s">
        <v>4</v>
      </c>
      <c r="D1070" s="9" t="s">
        <v>4</v>
      </c>
      <c r="E1070" s="10" t="s">
        <v>5</v>
      </c>
      <c r="F1070" s="10" t="s">
        <v>4</v>
      </c>
      <c r="G1070" s="10" t="s">
        <v>6</v>
      </c>
      <c r="H1070" s="10" t="s">
        <v>111</v>
      </c>
      <c r="I1070" s="10" t="s">
        <v>4</v>
      </c>
      <c r="J1070" s="10" t="s">
        <v>9</v>
      </c>
      <c r="K1070" s="10" t="s">
        <v>112</v>
      </c>
      <c r="L1070" s="10"/>
      <c r="M1070" s="10"/>
      <c r="N1070" s="10"/>
      <c r="O1070" s="10"/>
      <c r="P1070" s="10"/>
      <c r="Q1070" s="10"/>
      <c r="R1070" s="10"/>
      <c r="S1070" s="10"/>
      <c r="T1070" s="10"/>
      <c r="U1070" s="10"/>
    </row>
    <row r="1071" spans="2:21" s="9" customFormat="1">
      <c r="B1071" s="9" t="s">
        <v>55</v>
      </c>
      <c r="C1071" s="9">
        <f>DCOUNTA(B4:T1049,B1070,B1070:B1071)</f>
        <v>1</v>
      </c>
      <c r="D1071" s="9" t="s">
        <v>55</v>
      </c>
      <c r="E1071" s="10">
        <f>DSUM(A4:T1049,F4,D1070:D1071)</f>
        <v>3.8279999999999998</v>
      </c>
      <c r="F1071" s="10" t="s">
        <v>55</v>
      </c>
      <c r="G1071" s="10" t="s">
        <v>113</v>
      </c>
      <c r="H1071" s="10">
        <f>DCOUNTA(A4:T1049,G4,F1070:G1071)</f>
        <v>0</v>
      </c>
      <c r="I1071" s="10" t="s">
        <v>55</v>
      </c>
      <c r="J1071" s="10" t="s">
        <v>114</v>
      </c>
      <c r="K1071" s="10">
        <f>DCOUNTA(A4:T1049,J4,I1070:J1071)</f>
        <v>0</v>
      </c>
      <c r="L1071" s="10"/>
      <c r="M1071" s="10"/>
      <c r="N1071" s="10"/>
      <c r="O1071" s="10"/>
      <c r="P1071" s="10"/>
      <c r="Q1071" s="10"/>
      <c r="R1071" s="10"/>
      <c r="S1071" s="10"/>
      <c r="T1071" s="10"/>
      <c r="U1071" s="10"/>
    </row>
    <row r="1072" spans="2:21" s="9" customFormat="1"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</row>
    <row r="1073" spans="3:52" s="9" customFormat="1" ht="15.75">
      <c r="C1073" s="11" t="s">
        <v>118</v>
      </c>
      <c r="D1073" s="11" t="s">
        <v>119</v>
      </c>
      <c r="E1073" s="11" t="s">
        <v>120</v>
      </c>
      <c r="F1073" s="11" t="s">
        <v>121</v>
      </c>
      <c r="G1073" s="11" t="s">
        <v>122</v>
      </c>
      <c r="H1073" s="10"/>
      <c r="I1073" s="10"/>
      <c r="J1073" s="10"/>
      <c r="K1073" s="10"/>
      <c r="L1073" s="10"/>
      <c r="M1073" s="10"/>
      <c r="N1073" s="10"/>
      <c r="O1073" s="12"/>
      <c r="P1073" s="10"/>
      <c r="Q1073" s="10"/>
      <c r="R1073" s="10"/>
      <c r="S1073" s="10"/>
      <c r="T1073" s="10"/>
      <c r="U1073" s="10"/>
      <c r="AY1073" s="9" t="s">
        <v>123</v>
      </c>
      <c r="AZ1073" s="9" t="s">
        <v>124</v>
      </c>
    </row>
    <row r="1074" spans="3:52" s="9" customFormat="1" ht="15.75">
      <c r="C1074" s="13">
        <f>C1055</f>
        <v>11</v>
      </c>
      <c r="D1074" s="14" t="s">
        <v>125</v>
      </c>
      <c r="E1074" s="14">
        <f>E1055</f>
        <v>31.719000000000001</v>
      </c>
      <c r="F1074" s="13">
        <f>H1055</f>
        <v>3</v>
      </c>
      <c r="G1074" s="13">
        <f>K1055</f>
        <v>0</v>
      </c>
      <c r="H1074" s="10"/>
      <c r="I1074" s="10"/>
      <c r="J1074" s="10"/>
      <c r="K1074" s="10"/>
      <c r="L1074" s="10"/>
      <c r="M1074" s="10"/>
      <c r="N1074" s="10"/>
      <c r="O1074" s="12"/>
      <c r="P1074" s="10"/>
      <c r="Q1074" s="10"/>
      <c r="R1074" s="10"/>
      <c r="S1074" s="10"/>
      <c r="T1074" s="10"/>
      <c r="U1074" s="10"/>
    </row>
    <row r="1075" spans="3:52" s="9" customFormat="1" ht="15.75">
      <c r="C1075" s="13">
        <f>C1058</f>
        <v>0</v>
      </c>
      <c r="D1075" s="14" t="s">
        <v>126</v>
      </c>
      <c r="E1075" s="14">
        <f>E1058</f>
        <v>0</v>
      </c>
      <c r="F1075" s="13">
        <f>H1058</f>
        <v>0</v>
      </c>
      <c r="G1075" s="13">
        <f>K1058</f>
        <v>0</v>
      </c>
      <c r="H1075" s="10"/>
      <c r="I1075" s="10"/>
      <c r="J1075" s="10"/>
      <c r="K1075" s="10"/>
      <c r="L1075" s="10"/>
      <c r="M1075" s="10"/>
      <c r="N1075" s="10"/>
      <c r="O1075" s="12"/>
      <c r="P1075" s="10"/>
      <c r="Q1075" s="10"/>
      <c r="R1075" s="10"/>
      <c r="S1075" s="10"/>
      <c r="T1075" s="10"/>
      <c r="U1075" s="10"/>
    </row>
    <row r="1076" spans="3:52" s="9" customFormat="1" ht="15.75">
      <c r="C1076" s="13">
        <f>C1061</f>
        <v>0</v>
      </c>
      <c r="D1076" s="14" t="s">
        <v>127</v>
      </c>
      <c r="E1076" s="14">
        <f>E1061</f>
        <v>0</v>
      </c>
      <c r="F1076" s="13">
        <f>H1061</f>
        <v>0</v>
      </c>
      <c r="G1076" s="13">
        <f>K1061</f>
        <v>0</v>
      </c>
      <c r="H1076" s="10"/>
      <c r="I1076" s="10"/>
      <c r="J1076" s="10"/>
      <c r="K1076" s="10"/>
      <c r="L1076" s="10"/>
      <c r="M1076" s="10"/>
      <c r="N1076" s="10"/>
      <c r="O1076" s="12"/>
      <c r="P1076" s="10"/>
      <c r="Q1076" s="10"/>
      <c r="R1076" s="10"/>
      <c r="S1076" s="10"/>
      <c r="T1076" s="10"/>
      <c r="U1076" s="10"/>
    </row>
    <row r="1077" spans="3:52" s="9" customFormat="1" ht="15.75">
      <c r="C1077" s="13">
        <f>C1064</f>
        <v>2</v>
      </c>
      <c r="D1077" s="14" t="s">
        <v>128</v>
      </c>
      <c r="E1077" s="14">
        <f>E1064</f>
        <v>4.1900000000000004</v>
      </c>
      <c r="F1077" s="13">
        <f>H1064</f>
        <v>0</v>
      </c>
      <c r="G1077" s="13">
        <f>K1064</f>
        <v>0</v>
      </c>
      <c r="H1077" s="10"/>
      <c r="I1077" s="10"/>
      <c r="J1077" s="10"/>
      <c r="K1077" s="10"/>
      <c r="L1077" s="10"/>
      <c r="M1077" s="10"/>
      <c r="N1077" s="10"/>
      <c r="O1077" s="12"/>
      <c r="P1077" s="10"/>
      <c r="Q1077" s="10"/>
      <c r="R1077" s="10"/>
      <c r="S1077" s="10"/>
      <c r="T1077" s="10"/>
      <c r="U1077" s="10"/>
    </row>
    <row r="1078" spans="3:52" s="9" customFormat="1" ht="15.75">
      <c r="C1078" s="13">
        <f>C1068</f>
        <v>0</v>
      </c>
      <c r="D1078" s="14" t="s">
        <v>117</v>
      </c>
      <c r="E1078" s="14">
        <f>E1068</f>
        <v>0</v>
      </c>
      <c r="F1078" s="13">
        <f>H1068</f>
        <v>0</v>
      </c>
      <c r="G1078" s="13">
        <f>K1068</f>
        <v>0</v>
      </c>
      <c r="H1078" s="10"/>
      <c r="I1078" s="10"/>
      <c r="J1078" s="10"/>
      <c r="K1078" s="10"/>
      <c r="L1078" s="10"/>
      <c r="M1078" s="10"/>
      <c r="N1078" s="10"/>
      <c r="O1078" s="12"/>
      <c r="P1078" s="10"/>
      <c r="Q1078" s="10"/>
      <c r="R1078" s="10"/>
      <c r="S1078" s="10"/>
      <c r="T1078" s="10"/>
      <c r="U1078" s="10"/>
    </row>
    <row r="1079" spans="3:52" s="9" customFormat="1" ht="15.75">
      <c r="C1079" s="13">
        <f>C1071</f>
        <v>1</v>
      </c>
      <c r="D1079" s="14" t="s">
        <v>129</v>
      </c>
      <c r="E1079" s="14">
        <f>E1071</f>
        <v>3.8279999999999998</v>
      </c>
      <c r="F1079" s="13">
        <f>H1071</f>
        <v>0</v>
      </c>
      <c r="G1079" s="13">
        <f>K1071</f>
        <v>0</v>
      </c>
      <c r="H1079" s="10"/>
      <c r="I1079" s="10"/>
      <c r="J1079" s="10"/>
      <c r="K1079" s="10"/>
      <c r="L1079" s="10"/>
      <c r="M1079" s="10"/>
      <c r="N1079" s="10"/>
      <c r="O1079" s="12"/>
      <c r="P1079" s="10"/>
      <c r="Q1079" s="10"/>
      <c r="R1079" s="10"/>
      <c r="S1079" s="10"/>
      <c r="T1079" s="10"/>
      <c r="U1079" s="10"/>
    </row>
    <row r="1080" spans="3:52" s="9" customFormat="1" ht="15.75">
      <c r="C1080" s="15"/>
      <c r="D1080" s="11" t="s">
        <v>130</v>
      </c>
      <c r="E1080" s="11">
        <f>E1074</f>
        <v>31.719000000000001</v>
      </c>
      <c r="F1080" s="15"/>
      <c r="G1080" s="10"/>
      <c r="H1080" s="10"/>
      <c r="I1080" s="10"/>
      <c r="J1080" s="10"/>
      <c r="K1080" s="10"/>
      <c r="L1080" s="10"/>
      <c r="M1080" s="10"/>
      <c r="N1080" s="10"/>
      <c r="O1080" s="12"/>
      <c r="P1080" s="10"/>
      <c r="Q1080" s="10"/>
      <c r="R1080" s="10"/>
      <c r="S1080" s="10"/>
      <c r="T1080" s="10"/>
      <c r="U1080" s="10"/>
    </row>
    <row r="1081" spans="3:52" s="9" customFormat="1" ht="15.75">
      <c r="C1081" s="15"/>
      <c r="D1081" s="11" t="s">
        <v>131</v>
      </c>
      <c r="E1081" s="11">
        <f>E1074+E1075+E1076+E1077+E1078+E1079</f>
        <v>39.737000000000002</v>
      </c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</row>
    <row r="1082" spans="3:52" s="1" customFormat="1" ht="12.75" customHeigh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52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52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52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52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52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52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  <row r="2347" spans="5:20" s="1" customFormat="1"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2021-02-17T22:36:16Z</dcterms:created>
  <dcterms:modified xsi:type="dcterms:W3CDTF">2021-02-17T22:36:25Z</dcterms:modified>
</cp:coreProperties>
</file>