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70" i="1"/>
  <c r="C1078" s="1"/>
  <c r="K1067"/>
  <c r="G1077" s="1"/>
  <c r="H1067"/>
  <c r="F1077" s="1"/>
  <c r="E1067"/>
  <c r="E1077" s="1"/>
  <c r="C1067"/>
  <c r="C1077" s="1"/>
  <c r="C1063"/>
  <c r="C1076" s="1"/>
  <c r="K1060"/>
  <c r="G1075" s="1"/>
  <c r="H1060"/>
  <c r="F1075" s="1"/>
  <c r="E1060"/>
  <c r="E1075" s="1"/>
  <c r="C1060"/>
  <c r="C1075" s="1"/>
  <c r="C1057"/>
  <c r="C1074" s="1"/>
  <c r="C1054"/>
  <c r="C1073" s="1"/>
  <c r="J24"/>
  <c r="I24"/>
  <c r="H24"/>
  <c r="G24"/>
  <c r="F24"/>
  <c r="J23"/>
  <c r="I23"/>
  <c r="H23"/>
  <c r="G23"/>
  <c r="F23"/>
  <c r="J22"/>
  <c r="I22"/>
  <c r="H22"/>
  <c r="G22"/>
  <c r="F22"/>
  <c r="J21"/>
  <c r="K1063" s="1"/>
  <c r="G1076" s="1"/>
  <c r="I21"/>
  <c r="H21"/>
  <c r="G21"/>
  <c r="H1063" s="1"/>
  <c r="F1076" s="1"/>
  <c r="F21"/>
  <c r="E1063" s="1"/>
  <c r="E1076" s="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K1054" s="1"/>
  <c r="G1073" s="1"/>
  <c r="I8"/>
  <c r="H8"/>
  <c r="G8"/>
  <c r="H1054" s="1"/>
  <c r="F1073" s="1"/>
  <c r="F8"/>
  <c r="E1054" s="1"/>
  <c r="E1073" s="1"/>
  <c r="J7"/>
  <c r="K1070" s="1"/>
  <c r="G1078" s="1"/>
  <c r="I7"/>
  <c r="H7"/>
  <c r="G7"/>
  <c r="H1070" s="1"/>
  <c r="F1078" s="1"/>
  <c r="F7"/>
  <c r="E1070" s="1"/>
  <c r="E1078" s="1"/>
  <c r="J6"/>
  <c r="I6"/>
  <c r="H6"/>
  <c r="G6"/>
  <c r="F6"/>
  <c r="J5"/>
  <c r="K1057" s="1"/>
  <c r="G1074" s="1"/>
  <c r="I5"/>
  <c r="H5"/>
  <c r="G5"/>
  <c r="H1057" s="1"/>
  <c r="F1074" s="1"/>
  <c r="F5"/>
  <c r="E1057" s="1"/>
  <c r="E1074" s="1"/>
  <c r="E1079" l="1"/>
  <c r="E1080"/>
</calcChain>
</file>

<file path=xl/sharedStrings.xml><?xml version="1.0" encoding="utf-8"?>
<sst xmlns="http://schemas.openxmlformats.org/spreadsheetml/2006/main" count="286" uniqueCount="174">
  <si>
    <t>FARMACOLOGÍA CLÍNICA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</si>
  <si>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</si>
  <si>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</si>
  <si>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</si>
  <si>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</si>
  <si>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</si>
  <si>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</si>
  <si>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</si>
  <si>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</si>
  <si>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</si>
  <si>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</si>
  <si>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</si>
  <si>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</si>
  <si>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</si>
  <si>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</si>
  <si>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</si>
  <si>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</si>
  <si>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</si>
  <si>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</si>
  <si>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</si>
  <si>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Rodriguez-Rubio, M; Figueira, JC; Acuna-Castroviejo, D; Borobia, AM; Escames, G; de la Oliva, P</t>
  </si>
  <si>
    <t>A phase II, single-center, double-blind, randomized placebo-controlled trial to explore the efficacy and safety of intravenous melatonin in patients with COVID-19 admitted to the intensive care unit (MelCOVID study): a structured summary of a study protocol for a randomized controlled trial</t>
  </si>
  <si>
    <t>TRIALS</t>
  </si>
  <si>
    <t>Letter</t>
  </si>
  <si>
    <t>[Rodriguez-Rubio, Miguel; de la Oliva, Pedro] Hosp Univ La Paz, Pediat Intens Care Dept, Madrid, Spain; [Rodriguez-Rubio, Miguel; de la Oliva, Pedro] Univ Autonoma Madrid, Sch Med, Dept Pediat, Madrid, Spain; [Figueira, Juan Carlos] Hosp Univ La Paz, Intens Care Med Dept, Madrid, Spain; [Acuna-Castroviejo, Dario; Escames, Germaine] Univ Granada, Dept Physiol, Fac Med, Biomed Res Ctr, Hlth Sci Technol Pk, Granada, Spain; [Acuna-Castroviejo, Dario; Escames, Germaine] Ibs Granada, CIBERfes, Granada, Spain; [Acuna-Castroviejo, Dario] San Cecilio Univ Hosp, Clin Labs, Granada, Spain; [Borobia, Alberto M.] Hosp Univ La Paz IdiPAZ, Clin Pharmacol Dept, Clin Trial Unit, Madrid, Spain; [Borobia, Alberto M.] Univ Autonoma Madrid, Sch Med, Madrid, Spain</t>
  </si>
  <si>
    <t>de la Oliva, P (corresponding author), Hosp Univ La Paz, Pediat Intens Care Dept, Madrid, Spain.; de la Oliva, P (corresponding author), Univ Autonoma Madrid, Sch Med, Dept Pediat, Madrid, Spain.; Escames, G (corresponding author), Univ Granada, Dept Physiol, Fac Med, Biomed Res Ctr, Hlth Sci Technol Pk, Granada, Spain.</t>
  </si>
  <si>
    <t>1745-6215</t>
  </si>
  <si>
    <t>AUG 5</t>
  </si>
  <si>
    <t>Garcia, IG; Rodriguez-Rubio, M; Mariblanca, AR; de Soto, LM; Garcia, LD; Villatoro, JM; Parada, JQ; Meseguer, ES; Rosales, MJ; Gonzalez, J; Arribas, JR; Carcas, AJ; de la Oliva, P; Borobia, AM</t>
  </si>
  <si>
    <t>A randomized multicenter clinical trial to evaluate the efficacy of melatonin in the prophylaxis of SARS-CoV-2 infection in high-risk contacts (MeCOVID Trial): A structured summary of a study protocol for a randomised controlled trial</t>
  </si>
  <si>
    <t>[Garcia Garcia, Irene; Rodriguez Mariblanca, Amelia; Martinez de Soto, Lucia; Diaz Garcia, Lucia; Monserrat Villatoro, Jaime; Queiruga Parada, Javier; Seco Meseguer, Enrique; Carcas, Antonio J.; Borobia, Alberto M.] La Paz Univ Hosp IdiPAZ, Clin Trial Unit, Clin Pharmacol Dept, Paseo Castellana 261, Madrid 28046, Spain; [Garcia Garcia, Irene; Rodriguez-Rubio, Miguel; Rodriguez Mariblanca, Amelia; Martinez de Soto, Lucia; Diaz Garcia, Lucia; Monserrat Villatoro, Jaime; Queiruga Parada, Javier; Seco Meseguer, Enrique; Rosales, Maria J.; Gonzalez, Juan; Arribas, Jose R.; Carcas, Antonio J.; de la Oliva, Pedro; Borobia, Alberto M.] Univ Autonoma Madrid, Sch Med, Madrid, Spain; [Rodriguez-Rubio, Miguel; de la Oliva, Pedro] La Paz Univ Hosp IdiPAZ, Pediat Intens Care Dept, Paseo Castellana 261, Madrid 28046, Spain; [Rosales, Maria J.] La Paz Univ Hosp IdiPAZ, Clin Trial Unit, Madrid, Spain; [Gonzalez, Juan; Arribas, Jose R.] La Paz Univ Hosp IdiPAZ, Infect Dis Unit, Internal Med Dept, Madrid, Spain</t>
  </si>
  <si>
    <t>Borobia, AM (corresponding author), La Paz Univ Hosp IdiPAZ, Clin Trial Unit, Clin Pharmacol Dept, Paseo Castellana 261, Madrid 28046, Spain.; de la Oliva, P; Borobia, AM (corresponding author), Univ Autonoma Madrid, Sch Med, Madrid, Spain.</t>
  </si>
  <si>
    <t>Saborido, CM; Borobia, AM; Cobas, J; D'Antiga, L; Frauca, E; Hernandez-Oliveros, F; Jara, P; Lopez-Granados, E; Munoz, JM; Nicastro, E; Ojeda, JJ; Perez-Martinez, A; Torres, JM; Carcas, A</t>
  </si>
  <si>
    <t>Effectiveness of immunosuppression minimisation, conversion or withdrawal strategies in paediatric solid organ and haematopoietic stem cell transplantation: a protocol of a systematic review and meta-analysis</t>
  </si>
  <si>
    <t>BMJ OPEN</t>
  </si>
  <si>
    <t>Review</t>
  </si>
  <si>
    <t>[Martin Saborido, Carlos; Torres, Juan Manuel] La Paz Univ Hosp Biomed Res Fdn, Inst Hlth Res IdiPAZ, Madrid, Spain; [Borobia, Alberto M.; Carcas, Antonio] Hosp Univ La Paz, Clin Pharmacol Dept, Madrid, Spain; [Borobia, Alberto M.] Autonomous Univ Madrid, Pharmacol Dept, Madrid, Spain; [Cobas, Javier] La Paz Univ Hosp, Childrens Hosp, Madrid, Spain; [D'Antiga, Lorenzo; Nicastro, Emanuele] Hosp Papa Giovanni XXIII, Ctr Pediat Hepatol Gastroenterol &amp; Transplantat, Bergamo, Italy; [Frauca, Esteban; Jara, Paloma] La Paz Univ Hosp, Dept Pediat Hepatol, Madrid, Spain; [Hernandez-Oliveros, Francisco] La Paz Univ Hosp, Dept Paediat Surg, Madrid, Spain; [Lopez-Granados, Eduardo] La Paz Univ Hosp, Dept Clin Immunol, Madrid, Spain; [Munoz, Jose Maria] La Paz Univ Hosp, Gen Hosp, Madrid, Spain; [Ojeda, Jose Jonay] La Paz Univ Hosp, Qual Unit, Madrid, Spain; [Perez-Martinez, Antonio] La Paz Univ Hosp, Pediat Hematooncol Dept, Madrid, Spain</t>
  </si>
  <si>
    <t>Saborido, CM (corresponding author), La Paz Univ Hosp Biomed Res Fdn, Inst Hlth Res IdiPAZ, Madrid, Spain.</t>
  </si>
  <si>
    <t>2044-6055</t>
  </si>
  <si>
    <t>e037721</t>
  </si>
  <si>
    <t>Villatoro, JM; Garcia, IG; Bueno, D; de la Camara, R; Estebanez, M; de la Guia, AL; Abad-Santos, F; Anton, C; Mejia, G; Otero, MJ; Garcia, ER; Iniesta, JF; Carcas, A; Borobia, AM</t>
  </si>
  <si>
    <t>Randomised multicentre clinical trial to evaluate voriconazole pre-emptive genotyping strategy in patients with risk of aspergillosis: vorigenipharm study protocol</t>
  </si>
  <si>
    <t>Article</t>
  </si>
  <si>
    <t>[Monserrat Villatoro, Jaime; Garcia Garcia, Irene; Ramirez Garcia, Elena; Frias Iniesta, Jesus; Carcas, Antonio; Borobia, Alberto M.] Hosp Univ La Paz IdiPAZ, Clin Pharmacol Dept, Madrid, Spain; [Bueno, David] Hosp Univ La Paz, Pediat Oncol &amp; Haematol Dept, Madrid, Spain; [de la Camara, Rafael] Hosp Univ La Princesa, Haematol Dept, Madrid, Spain; [Estebanez, Miriam] Hosp Cent Def Gomez Ulla, Internal Med Dept, Madrid, Spain; [Lopez de la Guia, Ana] Hosp Univ La Paz, Haematol Dept, Madrid, Spain; [Abad-Santos, Francisco; Mejia, Gina] Hosp Univ La Princesa, Clin Pharmacol Dept, Madrid, Spain; [Abad-Santos, Francisco; Ramirez Garcia, Elena; Frias Iniesta, Jesus; Carcas, Antonio; Borobia, Alberto M.] Univ Autonoma Madrid, Pharmacol Dept, Madrid, Spain; [Anton, Cristina] Univ Francisco Vitoria, Hlth Technol Assessment Dept, Madrid, Spain; [Jose Otero, Maria] Hosp Cent Def Gomez Ulla, Haematol Dept, Madrid, Spain</t>
  </si>
  <si>
    <t>Borobia, AM (corresponding author), Hosp Univ La Paz IdiPAZ, Clin Pharmacol Dept, Madrid, Spain.; Borobia, AM (corresponding author), Univ Autonoma Madrid, Pharmacol Dept, Madrid, Spain.</t>
  </si>
  <si>
    <t>e037443</t>
  </si>
  <si>
    <t>Builes, MM; Cuenca, MV; Soler, JLF; Astigarraga, I; Martinez, AP; Valero, JMV; Tong, HY; Quiroga, JV; Casanova, LF; Lopez, AE; Sisinni, L; Blanquer, M; Aguilar, IM; Martinez, BG; Borobia, AM; Perez-Martinez, A</t>
  </si>
  <si>
    <t>Study protocol for a phase II, multicentre, prospective, non-randomised clinical trial to assess the safety and efficacy of infusing allogeneic activated and expanded natural killer cells as consolidation therapy for paediatric acute myeloblastic leukaemia</t>
  </si>
  <si>
    <t>[Munoz Builes, Mario; Tong, Hoi Y.] Hosp Univ La Paz, La Paz Cent Res &amp; Clin Trials Unit, Madrid, Spain; [Vela Cuenca, Maria; Valentin Quiroga, Jaime; Mirones Aguilar, Isabel; Gonzalez Martinez, Berta; Perez-Martinez, Antonio] Hosp Univ La Paz, Translat Res Unit Paediat Haematooncol Hematopoie, Madrid, Spain; [Fuster Soler, Jose L.; Blanquer, Miguel] Hosp Clin Univ Virgen de la Arrixaca, Paediat Haematol Oncol Unit, El Palmar, Spain; [Astigarraga, Itziar] Hosp Univ Cruces, Dept Paediat, Baracaldo, Spain; [Pascual Martinez, Antonia] Hosp Reg Univ Malaga, Maternal &amp; Children Hosp, Paediat Haematol Unit, Malaga, Spain; [Vagace Valero, Jose M.] Complejo Hosp Univ Badajoz, Maternal &amp; Children Hosp, Paediat Haematol Dept, Badajoz, Spain; [Fernandez Casanova, Lucia] CNIO, Haematol Malignancies Clin Res Unit, Madrid, Spain; [Escudero Lopez, Adela] Hosp Univ La Paz, Inst Med &amp; Mol Genet INGEMM, Translat Res Unit Paediat Hematooncol Haematopoie, Madrid, Spain; [Sisinni, Luisa; Gonzalez Martinez, Berta; Perez-Martinez, Antonio] Hosp Univ La Paz, Paediat Haematooncol Deparment, Madrid, Spain; [Borobia, Alberto M.] Hosp Univ La Paz, Clin Pharmacol Dept, Madrid, Spain</t>
  </si>
  <si>
    <t>Perez-Martinez, A (corresponding author), Hosp Univ La Paz, Translat Res Unit Paediat Haematooncol Hematopoie, Madrid, Spain.; Perez-Martinez, A (corresponding author), Hosp Univ La Paz, Paediat Haematooncol Deparment, Madrid, Spain.</t>
  </si>
  <si>
    <t>JAN</t>
  </si>
  <si>
    <t>e029642</t>
  </si>
  <si>
    <t>Gonzalez-Ramos, J; Lamas, C; Bellon, T; Ruiz-Bravo, E; Ramirez, E; Lerma, V; Lecumberri, B</t>
  </si>
  <si>
    <t>Oseltamivir-induced toxic epidermal necrolysis in a patient with Cushing's disease</t>
  </si>
  <si>
    <t>INDIAN JOURNAL OF DERMATOLOGY VENEREOLOGY &amp; LEPROLOGY</t>
  </si>
  <si>
    <t>[Gonzalez-Ramos, Jessica] Autonomous Univ Madrid, La Paz Univ Hosp, Dept Dermatol, Madrid, Spain; [Ruiz-Bravo, Elena] Autonomous Univ Madrid, La Paz Univ Hosp, Dept Anat Pathol, Madrid, Spain; [Ramirez, Elena] Autonomous Univ Madrid, La Paz Univ Hosp, Dept Clin Pharmacol, Madrid, Spain; [Lecumberri, Beatriz] Autonomous Univ Madrid, La Paz Univ Hosp, Dept Endocrinol &amp; Nutr, Madrid, Spain; [Bellon, Teresa] La Paz Univ Hosp, Inst Hlth Res IdiPAZ, Drug Hypersensit Lab, Madrid, Spain; [Gonzalez-Ramos, Jessica; Bellon, Teresa; Ruiz-Bravo, Elena; Ramirez, Elena; Lerma, Victoria; Lecumberri, Beatriz] Principe Asturias Univ Hosp, PIELenRed Consortium, Madrid, Spain; [Lerma, Victoria] Principe Asturias Univ Hosp, Clin Pharmacol Unit, Madrid, Spain; [Lamas, Cristina] Univ Hosp Complex Albacete, Dept Endocrinol &amp; Nutr, Albacete, Spain</t>
  </si>
  <si>
    <t>Gonzalez-Ramos, J (corresponding author), La Paz Univ Hosp, Paseo La Castellana 261, Madrid 28046, Spain.</t>
  </si>
  <si>
    <t>0378-6323</t>
  </si>
  <si>
    <t>SEP-OCT</t>
  </si>
  <si>
    <t>Ramos-Ramos, JC; Lazaro-Perona, F; Arribas, JR; Garcia-Rodriguez, J; Mingorance, J; Ruiz-Carrascoso, G; Borobia, AM; Pano-Pardo, JR; Herruzo, R; Arnalich, F</t>
  </si>
  <si>
    <t>Proof-of-concept trial of the combination of lactitol with Bifidobacterium bifidum and Lactobacillus acidophilus for the eradication of intestinal OXA-48-producing Enterobacteriaceae</t>
  </si>
  <si>
    <t>GUT PATHOGENS</t>
  </si>
  <si>
    <t>[Carlos Ramos-Ramos, Juan; Ramon Arribas, Jose; Ramon Pano-Pardo, Jose] Hosp Univ La Paz, Serv Med Interna, Unidad Microbiol Clin &amp; Enfermedades Infecciosas, Paseo Castellana 261, Madrid 28046, Spain; [Lazaro-Perona, Fernando; Garcia-Rodriguez, Julio; Mingorance, Jesus; Ruiz-Carrascoso, Guillermo] Hosp Univ La Paz, Serv Microbiol, IdiPaz, Paseo Castellana 261, Madrid 28046, Spain; [Borobia, Alberto M.] Hosp Univ La Paz, Dept Farmacol Clin, Paseo Catellana 261, Madrid 28046, Spain; [Herruzo, Rafael] Hosp Univ La Paz, Serv Med Prevent, Paseo Castellana 261, Madrid 28046, Spain; [Arnalich, Francisco] Hosp Univ La Paz, Serv Med Interna, Paseo Castellana 261, Madrid 28046, Spain; [Ramon Pano-Pardo, Jose] Hosp Clin Univ Lozano Blesa, Div Infect Dis, Zaragoza, Spain; [Ramon Pano-Pardo, Jose] Inst Invest Sanit IIS Aragon, Zaragoza, Spain</t>
  </si>
  <si>
    <t>Mingorance, J (corresponding author), Hosp Univ La Paz, Serv Microbiol, IdiPaz, Paseo Castellana 261, Madrid 28046, Spain.</t>
  </si>
  <si>
    <t>1757-4749</t>
  </si>
  <si>
    <t>APR 7</t>
  </si>
  <si>
    <t>Borobia, AM; Carcas, AJ; Arnalich, F; Alvarez-Sala, R; Monserrat-Villatoro, J; Quintana, M; Figueira, JC; Santos-Olmo, RMT; Garcia-Rodriguez, J; Martin-Vega, A; Buno, A; Ramirez, E; Martinez-Ales, G; Garcia-Arenzana, N; Nunez, MC; Marti-de-Gracia, M; Ramos, FM; Reinoso-Barbero, F; Martin-Quiros, A; Nunez, AR; Mingorance, J; Segura, CJC; Arribas, DP; Cuevas, ER; Sanchez, CP; Rios, JJ; Hernan, MA; Frias, J; Arribas, JR</t>
  </si>
  <si>
    <t>A Cohort of Patients with COVID-19 in a Major Teaching Hospital in Europe</t>
  </si>
  <si>
    <t>JOURNAL OF CLINICAL MEDICINE</t>
  </si>
  <si>
    <t>[Borobia, Alberto M.; Carcas, Antonio J.; Monserrat-Villatoro, Jaime; Ramirez, Elena; Frias, Jesus] Univ Autonoma Madrid, La Paz Univ Hosp IdiPAZ, Clin Pharmacol Dept, Madrid 28046, Spain; [Arnalich, Francisco; Rios, Juan J.; Arribas, Jose R.] Univ Autonoma Madrid, La Paz Univ Hosp IdiPAZ, Internal Med Dept, Madrid 28046, Spain; [Alvarez-Sala, Rodolfo; Carpio Segura, Carlos J.; Prados Sanchez, Concepcion] Univ Autonoma Madrid, La Paz Univ Hosp IdiPAZ, Pneumol Dept, Madrid 28046, Spain; [Quintana, Manuel; Carlos Figueira, Juan] Univ Autonoma Madrid, La Paz Univ Hosp IdiPAZ, Intens Care Unit, Madrid 28046, Spain; [Torres Santos-Olmo, Rosario M.; Martin-Quiros, Alejandro; Rivera Nunez, Angelica] Univ Autonoma Madrid, La Paz Univ Hosp IdiPAZ, Emergency Dept, Madrid 28046, Spain; [Garcia-Rodriguez, Julio; Mingorance, Jesus] La Paz Univ Hosp IdiPAZ, Microbiol Dept, Madrid 28046, Spain; [Martin-Vega, Alberto] La Paz Univ Hosp IdiPAZ, CSUR Coordinat, Madrid 28046, Spain; [Buno, Antonio; Prieto Arribas, Daniel] La Paz Univ Hosp IdiPAZ, Lab Med Dept, Madrid 28046, Spain; [Martinez-Ales, Gonzalo] Columbia Univ, Mailman Sch Publ Hlth, Dept Epidemiol, New York, NY 10032 USA; [Garcia-Arenzana, Nicolas] La Paz Univ Hosp IdiPAZ, Prevent Med Dept, Madrid 28046, Spain; [Concepcion Nunez, M.] La Paz Univ Hosp IdiPAZ, Risk Prevent Dept, Madrid 28046, Spain; [Marti-de-Gracia, Milagros] La Paz Univ Hosp IdiPAZ, Emergency Radiol Unit, Madrid 28046, Spain; [Moreno Ramos, Francisco] La Paz Univ Hosp IdiPAZ, Pharm Dept, Madrid 28046, Spain; [Reinoso-Barbero, Francisco] La Paz Univ Hosp IdiPAZ, Anesthesiol Dept, Madrid 28046, Spain; [Rey Cuevas, Esther] La Paz Univ Hosp IdiPAZ, Nursing Dept, Madrid 28046, Spain; [Hernan, Miguel A.] Harvard TH Chan Sch Publ Hlth, Harvard Mit Div Hlth Sci &amp; Technol, Dept Epidemiol, Boston, MA 02115 USA; [Hernan, Miguel A.] Harvard TH Chan Sch Publ Hlth, Harvard Mit Div Hlth Sci &amp; Technol, Dept Biostat, Boston, MA 02115 USA</t>
  </si>
  <si>
    <t>Borobia, AM; Carcas, AJ (corresponding author), Univ Autonoma Madrid, La Paz Univ Hosp IdiPAZ, Clin Pharmacol Dept, Madrid 28046, Spain.; Arribas, JR (corresponding author), Univ Autonoma Madrid, La Paz Univ Hosp IdiPAZ, Internal Med Dept, Madrid 28046, Spain.</t>
  </si>
  <si>
    <t>2077-0383</t>
  </si>
  <si>
    <t>JUN</t>
  </si>
  <si>
    <t>Cabanas, R; Ramirez, E; Sendagorta, E; Alamar, R; Barranco, R; Blanca-Lopez, N; Dona, I; Fernandez, J; Garcia-Nunez, I; Garcia-Samaniego, J; Lopez-Rico, R; Marin-Serrano, E; Merida, C; Moya, M; Ortega-Rodriguez, NR; Becerra, BR; Rojas-Perez-Ezquerra, P; Sanchez-Gonzalez, MJ; Vega-Cabrera, C; Vila-Albelda, C; Bellon, T</t>
  </si>
  <si>
    <t>Spanish Guidelines for Diagnosis, Management, Treatment, and Prevention of DRESS Syndrome</t>
  </si>
  <si>
    <t>JOURNAL OF INVESTIGATIONAL ALLERGOLOGY AND CLINICAL IMMUNOLOGY</t>
  </si>
  <si>
    <t>[Cabanas, R.] Hosp Univ La Paz, Allergy Unit, Madrid, Spain; [Cabanas, R.; Ramirez, E.; Vega-Cabrera, C.; Bellon, T.] Inst Hlth Res IdiPAZ, Madrid, Spain; [Cabanas, R.; Ramirez, E.; Sendagorta, E.; Barranco, R.; Rojas-Perez-Ezquerra, P.; Sanchez-Gonzalez, M. J.; Bellon, T.] PIELenRed Consortium, Madrid, Spain; [Cabanas, R.] Ctr Invest Red Enfermedades Raras CIBERER, U754, Madrid, Spain; [Ramirez, E.] La Paz Univ Hosp, Pharmacol Dept, Madrid, Spain; [Sendagorta, E.] La Paz Univ Hosp, Dermatol Dept, Madrid, Spain; [Alamar, R.] Hosp Univ &amp; Politecn La Fe Valencia, Valencia, Spain; [Barranco, R.] Hosp Univ 12 Octubre, Allergy Unit, Madrid, Spain; [Barranco, R.] ARADyAL, Madrid, Spain; [Blanca-Lopez, N.] Infanta Leonor Univ Hosp, Allergy Serv, Madrid, Spain; [Dona, I] Inst Invest Biomed Malaga IBIMA, Hosp Civil, Allergy Res Grp, Malaga, Spain; [Dona, I] Hosp Reg Univ Malaga, Allergy Unit, Malaga, Spain; [Fernandez, J.] Alicante Univ Hosp, Allergy Sect, ISABIAL UMH, Alicante, Spain; [Garcia-Nunez, I] Hosp Quironsalud Campo Gibraltar, Allergy &amp; Pneumol Dept, Los Barrios, Cadiz, Spain; [Garcia-Samaniego, J.] Hosp Univ La Paz, Liver Unit, CIBERehd, IdiPAZ, Madrid, Spain; [Marin-Serrano, E.] Hosp Univ A Coruna, Dept Allergy, La Coruna, Spain; [Merida, C.] La Paz Univ Hosp, Gastroenterol Dept, Madrid, Spain; [Merida, C.] Hosp Clin San Cecilio, Allergy Unit, Granada, Spain; [Moya, M.] Hosp Univ Torrecardenas, Allergy Unit, Almeria, Spain; [Ortega-Rodriguez, N. R.] Hosp Univ Gran Canaria Dr Negrin, Allergy Unit, Las Palmas Gran Canaria, Spain; [Rivas Becerra, B.] La Paz Univ Hosp, Dept Nephrol, Madrid, Spain; [Rojas-Perez-Ezquerra, P.] Hosp Gen Univ Gregorio Maranon, Dept Allergy, Madrid, Spain; [Sanchez-Gonzalez, M. J.] Principe Asturias Univ Hosp, Dept Allergy, Alcala De Henares, Spain; [Vega-Cabrera, C.] La Paz Univ Hosp, Dept Nephrol, Madrid, Spain; [Vila-Albelda, C.] Severo Ochoa Univ Hosp, Allergy Unit, Madrid, Spain; [Bellon, T.] La Paz Hosp, Drug Hypersensit Lab, Madrid, Spain</t>
  </si>
  <si>
    <t>Cabanas, R (corresponding author), Hosp Univ La Paz, Allergy Unit, Madrid, Spain.; Cabanas, R (corresponding author), Inst Hlth Res IdiPAZ, Madrid, Spain.; Cabanas, R (corresponding author), PIELenRed Consortium, Madrid, Spain.; Cabanas, R (corresponding author), Ctr Invest Red Enfermedades Raras CIBERER, U754, Madrid, Spain.</t>
  </si>
  <si>
    <t>1018-9068</t>
  </si>
  <si>
    <t>Jara, P; Baker, A; Baumann, U; Borobia, AM; Branchereu, S; Candusso, M; Carcas, AJ; Chardot, C; Cobas, J; D'Antiga, L; Ferreras, C; Fitzpatrick, E; Frauca, E; Hernandez-Oliveros, F; Kalicinski, P; Lindemans, C; Lopes, MF; Lopez-Granados, E; de Magnee, C; Mota, C; Munoz, JM; Ojeda, JJ; Perez-Martinez, A; Perilongo, G; Rascon, J; Sciveres, M; Stone, R; Tarutis, V; Toporski, J; Torres, JM; Wennberg, L</t>
  </si>
  <si>
    <t>Cross-cutting view of current challenges in paediatric solid organ and haematopoietic stem cell transplantation in Europe: the European Reference Network TransplantChild</t>
  </si>
  <si>
    <t>ORPHANET JOURNAL OF RARE DISEASES</t>
  </si>
  <si>
    <t>[Jara, P.; Ferreras, C.; Torres, J. M.] La Paz Univ Hosp, Inst Hlth Res IdiPAZ, Madrid, Spain; [Jara, P.; Frauca, E.] La Paz Univ Hosp, Pediat Hepatol Dept, Madrid, Spain; [Baker, A.] Kings Coll Hosp London, Pediat Liver GI &amp; Nutr Ctr, Denmark Hill, London, England; [Baumann, U.] Hannover Med Sch, Div Pediat Gastroenterol &amp; Hepatol, Dept Pediat Kidney Liver &amp; Metab Dis, Hannover, Germany; [Borobia, A. M.; Carcas, A. J.] La Paz Univ Hosp, Clin Pharmacol Dept, Madrid, Spain; [Branchereu, S.] Hosp Kremlin Bicetre, Pediat Surg Dept, Paris, France; [Candusso, M.] Bambino Gesu Childrens Res Hosp IRCCS, Div Hepatol &amp; Gastroenterol, Rome, Italy; [Chardot, C.] Hosp Necker Enfants Malad, Pediat Surg Dept, Paris, France; [Cobas, J.; Munoz, J. M.; Ojeda, J. J.] La Paz Univ Hosp, Madrid, Spain; [D'Antiga, L.] Hosp Papa Giovanni XXIII, Ctr Pediat Hepatol Gastroenterol &amp; Transplantat, Bergamo, Italy; [Fitzpatrick, E.] Kings Coll Hosp London, Paediat Liver Ctr, Kings Coll London, London, England; [Hernandez-Oliveros, F.] La Paz Univ Hosp, Pediat Surg Dept, Madrid, Spain; [Kalicinski, P.] Childrens Mem Hlth Inst, Dept Pediat Surg &amp; Organ Transplantat, Warsaw, Poland; [Lindemans, C.] Univ Med Ctr, Pediat Blood &amp; Marrow Transplantat Program, Utrecht, Netherlands; [Lopes, M. F.] Ctr Hosp &amp; Univ Coimbra, Pediat Hosp, Dept Pediat Surg, Coimbra, Portugal; [Lopez-Granados, E.] La Paz Univ Hosp, Dept Clin Immunol, IdiPAZ, Madrid, Spain; [De Magnee, C.] Bruxelles Univ Catholique Louvain, Dept Pediat Surg, St Luc Univ Hosp, Clin Univ St Luc, Brussels, Belgium; [Mota, C.] Ctr Hosp Porto, Ctr Materno Infantil Norte, Dept Paediat Nephrol, Paediat Serv, Porto, Portugal; [Perez-Martinez, A.] La Paz Univ Hosp, Pediat Hematooncol, IdiPAZ, Madrid, Spain; [Perilongo, G.] Univ Hosp Padua, Dept Pediat, Padua, Italy; [Rascon, J.] Affiliate Vilnius Univ Hosp Santaros Klin, Childrens Hosp, Ctr Pediat Oncol &amp; Hematol, Vilnius, Lithuania; [Sciveres, M.] ISMETT UPMC Palermo, Pediat Hepatol &amp; Liver Transplantat, Palermo, Italy; [Stone, R.] Ctr Hosp Lisboa Norte, Hosp Santa Maria, Unidade Nefrol &amp; Transplantacao Renal Pediat, Lisbon, Portugal; [Tarutis, V.] Vilnius Univ Hosp Santariskiu Klin, Ctr Cardiac Surg, Vilnius, Lithuania; [Toporski, J.] Skane Univ Hosp, Dept Pediat, Lund, Sweden; [Wennberg, L.] Karolinska Univ Hosp, Dept Transplantat Surg, Huddinge, Sweden</t>
  </si>
  <si>
    <t>Jara, P (corresponding author), La Paz Univ Hosp, Inst Hlth Res IdiPAZ, Madrid, Spain.; Jara, P (corresponding author), La Paz Univ Hosp, Pediat Hepatol Dept, Madrid, Spain.</t>
  </si>
  <si>
    <t>1750-1172</t>
  </si>
  <si>
    <t>JAN 15</t>
  </si>
  <si>
    <t>Prado-Velasco, M; Borobia, A; Carcas-Sansuan, A</t>
  </si>
  <si>
    <t>Predictive engines based on pharmacokinetics modelling for tacrolimus personalized dosage in paediatric renal transplant patients</t>
  </si>
  <si>
    <t>SCIENTIFIC REPORTS</t>
  </si>
  <si>
    <t>[Prado-Velasco, Manuel] Univ Seville, Dept Graph Engn, Seville, Spain; [Prado-Velasco, Manuel] Univ Seville, Multiscale Modelling Bioengn Grp, Seville, Spain; [Borobia, Alberto; Carcas-Sansuan, Antonio] Autonomous Univ Madrid, La Paz Univ Hosp, Sch Med, Madrid, Spain</t>
  </si>
  <si>
    <t>Prado-Velasco, M (corresponding author), Univ Seville, Dept Graph Engn, Seville, Spain.; Prado-Velasco, M (corresponding author), Univ Seville, Multiscale Modelling Bioengn Grp, Seville, Spain.</t>
  </si>
  <si>
    <t>2045-2322</t>
  </si>
  <si>
    <t>Ramirez, E; Urroz, M; Rodriguez, A; Gonzalez-Munoz, M; Martin-Vega, A; Villan, Y; Seco, E; Monserrat, J; Frias, J; Carcas, AJ; Borobia, AM</t>
  </si>
  <si>
    <t>Incidence of Suspected Serious Adverse Drug Reactions in Corona Virus Disease-19 Patients Detected by a Pharmacovigilance Program by Laboratory Signals in a Tertiary Hospital in Spain: Cautionary Data</t>
  </si>
  <si>
    <t>FRONTIERS IN PHARMACOLOGY</t>
  </si>
  <si>
    <t>[Ramirez, Elena; Urroz, Mikel; Rodriguez, Amelia; Seco, Enrique; Monserrat, Jaime; Frias, Jesus; Carcas, Antonio J.; Borobia, Alberto M.] Autonomous Univ Madrid, Sch Med, La Paz Univ Hosp IdiPAZ, Dept Clin Pharmacol, Madrid, Spain; [Gonzalez-Munoz, Miguel] La Paz Univ Hosp IdiPAZ, Dept Immunol, Madrid, Spain; [Martin-Vega, Alberto] La Paz Univ Hosp IdiPAZ, CSUR Coordinat, Madrid, Spain; [Villan, Yuri] La Paz Univ Hosp IdiPAZ, Safety &amp; Qual Unit, Madrid, Spain</t>
  </si>
  <si>
    <t>Ramirez, E; Borobia, AM (corresponding author), Autonomous Univ Madrid, Sch Med, La Paz Univ Hosp IdiPAZ, Dept Clin Pharmacol, Madrid, Spain.</t>
  </si>
  <si>
    <t>1663-9812</t>
  </si>
  <si>
    <t>DEC 3</t>
  </si>
  <si>
    <t>Saiz-Rodriguez, M; Almenara, S; Navares-Gomez, M; Ochoa, D; Roman, M; Zubiaur, P; Koller, D; Santos, M; Mejia, G; Borobia, AM; Rodriguez-Antona, C; Abad-Santos, F</t>
  </si>
  <si>
    <t>Effect of the Most Relevant CYP3A4 and CYP3A5 Polymorphisms on the Pharmacokinetic Parameters of 10 CYP3A Substrates</t>
  </si>
  <si>
    <t>BIOMEDICINES</t>
  </si>
  <si>
    <t>[Saiz-Rodriguez, Miriam; Almenara, Susana; Navares-Gomez, Marcos; Ochoa, Dolores; Roman, Manuel; Zubiaur, Pablo; Koller, Dora; Mejia, Gina; Abad-Santos, Francisco] Univ Autonoma Madrid UAM, Inst Teofilo Hernando, Hosp Univ La Princesa, Clin Pharmacol Dept,Inst Invest Sanitaria La Prin, Madrid 28006, Spain; [Saiz-Rodriguez, Miriam] Hosp Univ Burgos, Fdn Burgos Invest Salud, Reseach Unit, Burgos 09006, Spain; [Ochoa, Dolores; Roman, Manuel; Mejia, Gina; Abad-Santos, Francisco] UICEC Hosp Univ Princesa, Plataforma SCReN Spanish Clin Reseach Network, Inst Invest Sanitaria Princesa IP, Madrid 28006, Spain; [Santos, Maria; Rodriguez-Antona, Cristina] Ctr Nacl Invest Oncol CNIO, Madrid 28029, Spain; [Borobia, Alberto M.] Hosp Univ La Paz, Clin Pharmacol Dept, Madrid 28029, Spain; [Borobia, Alberto M.; Abad-Santos, Francisco] Univ Autonoma Madrid, Sch Med, Pharmacol Dept, Madrid 28029, Spain</t>
  </si>
  <si>
    <t>Abad-Santos, F (corresponding author), Univ Autonoma Madrid UAM, Inst Teofilo Hernando, Hosp Univ La Princesa, Clin Pharmacol Dept,Inst Invest Sanitaria La Prin, Madrid 28006, Spain.; Abad-Santos, F (corresponding author), UICEC Hosp Univ Princesa, Plataforma SCReN Spanish Clin Reseach Network, Inst Invest Sanitaria Princesa IP, Madrid 28006, Spain.; Abad-Santos, F (corresponding author), Univ Autonoma Madrid, Sch Med, Pharmacol Dept, Madrid 28029, Spain.</t>
  </si>
  <si>
    <t>2227-9059</t>
  </si>
  <si>
    <t>APR</t>
  </si>
  <si>
    <t>Borobia, AM; Sansuan, AJC</t>
  </si>
  <si>
    <t>Methoxyflurane May Provide Faster Relief Than Suboptimal Treatment, but Not Better In reply</t>
  </si>
  <si>
    <t>ANNALS OF EMERGENCY MEDICINE</t>
  </si>
  <si>
    <t>[Borobia, Alberto M.] Hosp Univ La Paz, Madrid, Spain; Univ Autonoma Madrid, Sch Med, Hosp La Paz, Inst Hlth Res,Spanish Clin Res Network, Madrid, Spain</t>
  </si>
  <si>
    <t>Borobia, AM (corresponding author), Hosp Univ La Paz, Madrid, Spain.</t>
  </si>
  <si>
    <t>0196-0644</t>
  </si>
  <si>
    <t>Borobia, AM; Collado, SG; Cardona, CC; Pueyo, RC; Alonso, CF; Torres, IP; Gonzalez, MC; Codesido, JRC; Betegon, MA; Barcela, LA; Andicoechea, AO; Testa, AF; Colina, JT; Dorribo, AC; Galan, CD; Avila, JCM; Lugilde, ST; Sansuan, AJC</t>
  </si>
  <si>
    <t>Inhaled Methoxyflurane Provides Greater Analgesia and Faster Onset of Action Versus Standard Analgesia in Patients With Trauma Pain: InMEDIATE: A Randomized Controlled Trial in Emergency Departments</t>
  </si>
  <si>
    <t>[Borobia, Alberto M.; Carballo Cardona, Cesar; Martinez Avila, Jose Carlos; Carcas Sansuan, Antonio J.] Univ Autonoma Madrid, Hosp Univ La Paz, Sch Med, Hosp La Paz Inst Hlth Res, Madrid, Spain; [Borobia, Alberto M.; Carballo Cardona, Cesar; Martinez Avila, Jose Carlos; Carcas Sansuan, Antonio J.] Spanish Clin Res Network, Madrid, Spain; [Garcia Collado, Sergio] Hosp Campo Grande, Valladolid, Spain; [Capilla Pueyo, Rosa] Hosp Univ Puerta Hierro Majadahonda, Madrid, Spain; [Fernandez Alonso, Cesareo] Hosp Clin San Carlos, Madrid, Spain; [Perez Torres, Ignacio] Hosp Virgen Rocio, Seville, Spain; [Corell Gonzalez, Maria] Hosp Gen Alicante, Alicante, Spain; [Casal Codesido, Jose Ramon] Hosp Bierzo, Ponferrada, Spain; [Arranz Betegon, Maria] Hosp Viladecans, Barcelona, Spain; [Amador Barcela, Luis] Hosp Univ Alvaro Cunqueiro, Vigo, Spain; [Odiaga Andicoechea, Aitor] Hosp Gernika Lumo, Gernika Lumo, Spain; [Fernandez Testa, Anselma] Complejo Asistencial Zamora, Zamora, Spain; [Trigo Colina, Jorge] Hosp Monograf Asepeyo Traumatol Cirugia &amp; Rehabil, Coslada, Spain; [Cid Dorribo, Antonio] SUMMA 112, Madrid, Spain; [del Arco Galan, Carmen] Hosp Univ La Princesa, Madrid, Spain; [Traseira Lugilde, Susana] Mundipharma Pharmaceut SL, Madrid, Spain</t>
  </si>
  <si>
    <t>Borobia, AM (corresponding author), Univ Autonoma Madrid, Hosp Univ La Paz, Sch Med, Hosp La Paz Inst Hlth Res, Madrid, Spain.; Borobia, AM (corresponding author), Spanish Clin Res Network, Madrid, Spain.</t>
  </si>
  <si>
    <t>MAR</t>
  </si>
  <si>
    <t>Vilchez-Sanchez, F; Loli-Ausejo, D; Rodriguez-Mariblanca, A; Montserrat-Villatoro, J; Ramirez, E; Dominguez-Ortega, J; Gonzalez-Munoz, M</t>
  </si>
  <si>
    <t>Lymphocyte transformation test can be useful for the diagnosis of delayed adverse reactions to sulfonamides</t>
  </si>
  <si>
    <t>ALLERGY</t>
  </si>
  <si>
    <t>[Vilchez-Sanchez, Francisca; Loli-Ausejo, David; Dominguez-Ortega, Javier] La Paz Univ Hosp, Dept Allergy, Madrid, Spain; [Rodriguez-Mariblanca, Amelia; Montserrat-Villatoro, Jaime; Ramirez, Elena] La Paz Univ Hosp, Pharmacol Dept, Madrid, Spain; [Gonzalez-Munoz, Miguel] La Paz Univ Hosp, Unit Immunol, Paseo Castellana 261, Madrid 28046, Spain</t>
  </si>
  <si>
    <t>Gonzalez-Munoz, M (corresponding author), La Paz Univ Hosp, Unit Immunol, Paseo Castellana 261, Madrid 28046, Spain.</t>
  </si>
  <si>
    <t>0105-4538</t>
  </si>
  <si>
    <t>DEC</t>
  </si>
  <si>
    <t>Acuna-Castroviejo, D; Escames, G; Figueira, JC; de la Oliva, P; Borobia, AM; Acuna-Fernandez, C</t>
  </si>
  <si>
    <t>Clinical trial to test the efficacy of melatonin in COVID-19</t>
  </si>
  <si>
    <t>JOURNAL OF PINEAL RESEARCH</t>
  </si>
  <si>
    <t>Editorial Material</t>
  </si>
  <si>
    <t>[Acuna-Castroviejo, Dario; Escames, Germaine] Univ Granada, Biomed Res Ctr, Fac Med, Dept Physiol, Hlth Sci Technol Pk, Granada, Spain; [Acuna-Castroviejo, Dario; Escames, Germaine] San Cecilio Univ Hosp, Ibs Granada, Granada, Spain; [Figueira, Juan C.] La Paz Univ Hosp, Intens Care Med Dept, Madrid, Spain; [de la Oliva, Pedro] La Paz Univ Hosp, Pediat Intens Care Dept, Madrid, Spain; [de la Oliva, Pedro; Borobia, Alberto M.] Univ Autonoma Madrid, Sch Med, Madrid, Spain; [Borobia, Alberto M.] La Paz Univ Hosp IdiPAZ, Clin Pharmacol Dept, Clin Trial Unit, Madrid, Spain; [Acuna-Fernandez, Carlos] Univ Hosp Canary Isl, Anaesthesiol &amp; Reanimat Unit, Santa Cruz De Tenerife, Spain</t>
  </si>
  <si>
    <t>Acuna-Castroviejo, D (corresponding author), Ctr Invest Biomed, Parque Tecnol Ciencias Salud, Granada 18016, Spain.</t>
  </si>
  <si>
    <t>0742-3098</t>
  </si>
  <si>
    <t>OCT</t>
  </si>
  <si>
    <t>e12683</t>
  </si>
  <si>
    <t>Dal-Re, R; Carcas, AJ; Sreeharan, N</t>
  </si>
  <si>
    <t>The need to implement non-industry COVID-19 clinical trials in non-high-income countries</t>
  </si>
  <si>
    <t>JOURNAL OF GLOBAL HEALTH</t>
  </si>
  <si>
    <t>[Dal-Re, Rafael] Univ Autonoma Madrid, Epidemiol Unit, Hlth Res Inst, Fdn Jimenez Diaz,Univ Hosp, Avda Reyes Catolicos 2, E-28040 Madrid, Spain; [Carcas, Antonio J.] Univ Autonoma Madrid, Dept Clin Pharmacol, IdiPAZ, La Paz Univ Hosp,Sch Med, Madrid, Spain; [Sreeharan, Nadarajah] Univ Jaffna, Dept Med, Jaffna, Sri Lanka</t>
  </si>
  <si>
    <t>Dal-Re, R (corresponding author), Univ Autonoma Madrid, Epidemiol Unit, Hlth Res Inst, Fdn Jimenez Diaz,Univ Hosp, Avda Reyes Catolicos 2, E-28040 Madrid, Spain.</t>
  </si>
  <si>
    <t>2047-2978</t>
  </si>
  <si>
    <t>Pena, MA; Muriel, J; Saiz-Rodriguez, M; Borobia, AM; Abad-Santos, F; Frias, J; Peiro, AM</t>
  </si>
  <si>
    <t>Effect of Cytochrome P450 and ABCB1 Polymorphisms on Imatinib Pharmacokinetics After Single-Dose Administration to Healthy Subjects</t>
  </si>
  <si>
    <t>CLINICAL DRUG INVESTIGATION</t>
  </si>
  <si>
    <t>[Pena, Maria Angeles; Peiro, Ana M.] Alicante Gen Hosp, Dept Hlth, Alicante Clin Trials Unit, Alicante, Spain; [Pena, Maria Angeles; Peiro, Ana M.] Alicante Gen Hosp, Dept Hlth, Clin Pharmacol Serv, C Pintor Baeza 12, Alicante 03010, Spain; [Muriel, Javier] ISABIAL Fdn, Alicante Inst Hlth &amp; Biomed Res, Alicante, Spain; [Saiz-Rodriguez, Miriam; Abad-Santos, Francisco] Autonomous Univ Madrid, Univ Hosp La Princesa, Clin Pharmacol Serv, Madrid, Spain; [Borobia, Alberto M.; Frias, Jesth] Univ Autonoma Madrid, La Paz Univ Hosp, IdiPAZ, Clin Pharmacol Dept, Madrid, Spain; [Abad-Santos, Francisco] Autonomous Univ Madrid, Sch Med, Inst Teofilo Hernando Drug I D, Madrid, Spain</t>
  </si>
  <si>
    <t>Peiro, AM (corresponding author), Alicante Gen Hosp, Dept Hlth, Alicante Clin Trials Unit, Alicante, Spain.; Peiro, AM (corresponding author), Alicante Gen Hosp, Dept Hlth, Clin Pharmacol Serv, C Pintor Baeza 12, Alicante 03010, Spain.</t>
  </si>
  <si>
    <t>1173-2563</t>
  </si>
  <si>
    <t>JUL</t>
  </si>
  <si>
    <t>Garcia, IG; Carcas, AJ; Borobia, AM</t>
  </si>
  <si>
    <t>Strategy to effectively and efficiently implement voriconazole pharmacogenetics in clinical practice</t>
  </si>
  <si>
    <t>PHARMACOGENOMICS</t>
  </si>
  <si>
    <t>[Garcia, Irene Garcia; Carcas, Antonio J.; Borobia, Alberto M.] Univ Autonoma Madrid, La Paz Univ Hosp, Clin Pharmacol Dept, IdiPAZ,Sch Med, Madrid 28046, Spain</t>
  </si>
  <si>
    <t>Borobia, AM (corresponding author), Univ Autonoma Madrid, La Paz Univ Hosp, Clin Pharmacol Dept, IdiPAZ,Sch Med, Madrid 28046, Spain.</t>
  </si>
  <si>
    <t>1462-2416</t>
  </si>
  <si>
    <t>MAY</t>
  </si>
  <si>
    <t>1587-1599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</si>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</sst>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47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15" customWidth="1"/>
    <col min="6" max="7" width="9" style="15"/>
    <col min="8" max="9" width="0" style="15" hidden="1" customWidth="1"/>
    <col min="10" max="10" width="9" style="15"/>
    <col min="11" max="12" width="0" style="15" hidden="1" customWidth="1"/>
    <col min="13" max="13" width="9" style="15"/>
    <col min="14" max="14" width="0" style="15" hidden="1" customWidth="1"/>
    <col min="15" max="20" width="9" style="15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1.883</v>
      </c>
      <c r="G5" s="7" t="str">
        <f>VLOOKUP(N5,[1]Revistas!$B$2:$G$62885,3,FALSE)</f>
        <v>Q3</v>
      </c>
      <c r="H5" s="7" t="str">
        <f>VLOOKUP(N5,[1]Revistas!$B$2:$G$62885,4,FALSE)</f>
        <v>MEDICINE, RESEARCH &amp; EXPERIMENTAL -- SCIE</v>
      </c>
      <c r="I5" s="7" t="str">
        <f>VLOOKUP(N5,[1]Revistas!$B$2:$G$62885,5,FALSE)</f>
        <v>102/138</v>
      </c>
      <c r="J5" s="7" t="str">
        <f>VLOOKUP(N5,[1]Revistas!$B$2:$G$62885,6,FALSE)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2020</v>
      </c>
      <c r="Q5" s="7">
        <v>21</v>
      </c>
      <c r="R5" s="7">
        <v>1</v>
      </c>
      <c r="S5" s="7"/>
      <c r="T5" s="7">
        <v>699</v>
      </c>
    </row>
    <row r="6" spans="2:20" s="1" customFormat="1">
      <c r="B6" s="6" t="s">
        <v>28</v>
      </c>
      <c r="C6" s="6" t="s">
        <v>29</v>
      </c>
      <c r="D6" s="6" t="s">
        <v>22</v>
      </c>
      <c r="E6" s="7" t="s">
        <v>23</v>
      </c>
      <c r="F6" s="7">
        <f>VLOOKUP(N6,[1]Revistas!$B$2:$G$62863,2,FALSE)</f>
        <v>1.883</v>
      </c>
      <c r="G6" s="7" t="str">
        <f>VLOOKUP(N6,[1]Revistas!$B$2:$G$62885,3,FALSE)</f>
        <v>Q3</v>
      </c>
      <c r="H6" s="7" t="str">
        <f>VLOOKUP(N6,[1]Revistas!$B$2:$G$62885,4,FALSE)</f>
        <v>MEDICINE, RESEARCH &amp; EXPERIMENTAL -- SCIE</v>
      </c>
      <c r="I6" s="7" t="str">
        <f>VLOOKUP(N6,[1]Revistas!$B$2:$G$62885,5,FALSE)</f>
        <v>102/138</v>
      </c>
      <c r="J6" s="7" t="str">
        <f>VLOOKUP(N6,[1]Revistas!$B$2:$G$62885,6,FALSE)</f>
        <v>NO</v>
      </c>
      <c r="K6" s="7" t="s">
        <v>30</v>
      </c>
      <c r="L6" s="7" t="s">
        <v>31</v>
      </c>
      <c r="M6" s="7">
        <v>2</v>
      </c>
      <c r="N6" s="7" t="s">
        <v>26</v>
      </c>
      <c r="O6" s="7">
        <v>37773</v>
      </c>
      <c r="P6" s="7">
        <v>2020</v>
      </c>
      <c r="Q6" s="7">
        <v>21</v>
      </c>
      <c r="R6" s="7">
        <v>1</v>
      </c>
      <c r="S6" s="7"/>
      <c r="T6" s="7">
        <v>466</v>
      </c>
    </row>
    <row r="7" spans="2:20" s="1" customFormat="1">
      <c r="B7" s="6" t="s">
        <v>32</v>
      </c>
      <c r="C7" s="6" t="s">
        <v>33</v>
      </c>
      <c r="D7" s="6" t="s">
        <v>34</v>
      </c>
      <c r="E7" s="7" t="s">
        <v>35</v>
      </c>
      <c r="F7" s="7">
        <f>VLOOKUP(N7,[1]Revistas!$B$2:$G$62863,2,FALSE)</f>
        <v>2.496</v>
      </c>
      <c r="G7" s="7" t="str">
        <f>VLOOKUP(N7,[1]Revistas!$B$2:$G$62885,3,FALSE)</f>
        <v>Q2</v>
      </c>
      <c r="H7" s="7" t="str">
        <f>VLOOKUP(N7,[1]Revistas!$B$2:$G$62885,4,FALSE)</f>
        <v>MEDICINE, GENERAL &amp; INTERNAL -- SCIE</v>
      </c>
      <c r="I7" s="7" t="str">
        <f>VLOOKUP(N7,[1]Revistas!$B$2:$G$62885,5,FALSE)</f>
        <v>52/165</v>
      </c>
      <c r="J7" s="7" t="str">
        <f>VLOOKUP(N7,[1]Revistas!$B$2:$G$62885,6,FALSE)</f>
        <v>NO</v>
      </c>
      <c r="K7" s="7" t="s">
        <v>36</v>
      </c>
      <c r="L7" s="7" t="s">
        <v>37</v>
      </c>
      <c r="M7" s="7">
        <v>0</v>
      </c>
      <c r="N7" s="7" t="s">
        <v>38</v>
      </c>
      <c r="O7" s="7"/>
      <c r="P7" s="7">
        <v>2020</v>
      </c>
      <c r="Q7" s="7">
        <v>10</v>
      </c>
      <c r="R7" s="7">
        <v>12</v>
      </c>
      <c r="S7" s="7"/>
      <c r="T7" s="7" t="s">
        <v>39</v>
      </c>
    </row>
    <row r="8" spans="2:20" s="1" customFormat="1">
      <c r="B8" s="6" t="s">
        <v>40</v>
      </c>
      <c r="C8" s="6" t="s">
        <v>41</v>
      </c>
      <c r="D8" s="6" t="s">
        <v>34</v>
      </c>
      <c r="E8" s="7" t="s">
        <v>42</v>
      </c>
      <c r="F8" s="7">
        <f>VLOOKUP(N8,[1]Revistas!$B$2:$G$62863,2,FALSE)</f>
        <v>2.496</v>
      </c>
      <c r="G8" s="7" t="str">
        <f>VLOOKUP(N8,[1]Revistas!$B$2:$G$62885,3,FALSE)</f>
        <v>Q2</v>
      </c>
      <c r="H8" s="7" t="str">
        <f>VLOOKUP(N8,[1]Revistas!$B$2:$G$62885,4,FALSE)</f>
        <v>MEDICINE, GENERAL &amp; INTERNAL -- SCIE</v>
      </c>
      <c r="I8" s="7" t="str">
        <f>VLOOKUP(N8,[1]Revistas!$B$2:$G$62885,5,FALSE)</f>
        <v>52/165</v>
      </c>
      <c r="J8" s="7" t="str">
        <f>VLOOKUP(N8,[1]Revistas!$B$2:$G$62885,6,FALSE)</f>
        <v>NO</v>
      </c>
      <c r="K8" s="7" t="s">
        <v>43</v>
      </c>
      <c r="L8" s="7" t="s">
        <v>44</v>
      </c>
      <c r="M8" s="7">
        <v>0</v>
      </c>
      <c r="N8" s="7" t="s">
        <v>38</v>
      </c>
      <c r="O8" s="7"/>
      <c r="P8" s="7">
        <v>2020</v>
      </c>
      <c r="Q8" s="7">
        <v>10</v>
      </c>
      <c r="R8" s="7">
        <v>10</v>
      </c>
      <c r="S8" s="7"/>
      <c r="T8" s="7" t="s">
        <v>45</v>
      </c>
    </row>
    <row r="9" spans="2:20" s="1" customFormat="1">
      <c r="B9" s="6" t="s">
        <v>46</v>
      </c>
      <c r="C9" s="6" t="s">
        <v>47</v>
      </c>
      <c r="D9" s="6" t="s">
        <v>34</v>
      </c>
      <c r="E9" s="7" t="s">
        <v>42</v>
      </c>
      <c r="F9" s="7">
        <f>VLOOKUP(N9,[1]Revistas!$B$2:$G$62863,2,FALSE)</f>
        <v>2.496</v>
      </c>
      <c r="G9" s="7" t="str">
        <f>VLOOKUP(N9,[1]Revistas!$B$2:$G$62885,3,FALSE)</f>
        <v>Q2</v>
      </c>
      <c r="H9" s="7" t="str">
        <f>VLOOKUP(N9,[1]Revistas!$B$2:$G$62885,4,FALSE)</f>
        <v>MEDICINE, GENERAL &amp; INTERNAL -- SCIE</v>
      </c>
      <c r="I9" s="7" t="str">
        <f>VLOOKUP(N9,[1]Revistas!$B$2:$G$62885,5,FALSE)</f>
        <v>52/165</v>
      </c>
      <c r="J9" s="7" t="str">
        <f>VLOOKUP(N9,[1]Revistas!$B$2:$G$62885,6,FALSE)</f>
        <v>NO</v>
      </c>
      <c r="K9" s="7" t="s">
        <v>48</v>
      </c>
      <c r="L9" s="7" t="s">
        <v>49</v>
      </c>
      <c r="M9" s="7">
        <v>1</v>
      </c>
      <c r="N9" s="7" t="s">
        <v>38</v>
      </c>
      <c r="O9" s="7" t="s">
        <v>50</v>
      </c>
      <c r="P9" s="7">
        <v>2020</v>
      </c>
      <c r="Q9" s="7">
        <v>10</v>
      </c>
      <c r="R9" s="7">
        <v>1</v>
      </c>
      <c r="S9" s="7"/>
      <c r="T9" s="7" t="s">
        <v>51</v>
      </c>
    </row>
    <row r="10" spans="2:20" s="1" customFormat="1">
      <c r="B10" s="6" t="s">
        <v>52</v>
      </c>
      <c r="C10" s="6" t="s">
        <v>53</v>
      </c>
      <c r="D10" s="6" t="s">
        <v>54</v>
      </c>
      <c r="E10" s="7" t="s">
        <v>42</v>
      </c>
      <c r="F10" s="7">
        <f>VLOOKUP(N10,[1]Revistas!$B$2:$G$62863,2,FALSE)</f>
        <v>2.7120000000000002</v>
      </c>
      <c r="G10" s="7" t="str">
        <f>VLOOKUP(N10,[1]Revistas!$B$2:$G$62885,3,FALSE)</f>
        <v>Q2</v>
      </c>
      <c r="H10" s="7" t="str">
        <f>VLOOKUP(N10,[1]Revistas!$B$2:$G$62885,4,FALSE)</f>
        <v>DERMATOLOGY -- SCIE</v>
      </c>
      <c r="I10" s="7" t="str">
        <f>VLOOKUP(N10,[1]Revistas!$B$2:$G$62885,5,FALSE)</f>
        <v>26/68</v>
      </c>
      <c r="J10" s="7" t="str">
        <f>VLOOKUP(N10,[1]Revistas!$B$2:$G$62885,6,FALSE)</f>
        <v>NO</v>
      </c>
      <c r="K10" s="7" t="s">
        <v>55</v>
      </c>
      <c r="L10" s="7" t="s">
        <v>56</v>
      </c>
      <c r="M10" s="7">
        <v>0</v>
      </c>
      <c r="N10" s="7" t="s">
        <v>57</v>
      </c>
      <c r="O10" s="7" t="s">
        <v>58</v>
      </c>
      <c r="P10" s="7">
        <v>2020</v>
      </c>
      <c r="Q10" s="7">
        <v>86</v>
      </c>
      <c r="R10" s="7">
        <v>5</v>
      </c>
      <c r="S10" s="7">
        <v>515</v>
      </c>
      <c r="T10" s="7">
        <v>518</v>
      </c>
    </row>
    <row r="11" spans="2:20" s="1" customFormat="1">
      <c r="B11" s="6" t="s">
        <v>59</v>
      </c>
      <c r="C11" s="6" t="s">
        <v>60</v>
      </c>
      <c r="D11" s="6" t="s">
        <v>61</v>
      </c>
      <c r="E11" s="7" t="s">
        <v>42</v>
      </c>
      <c r="F11" s="7">
        <f>VLOOKUP(N11,[1]Revistas!$B$2:$G$62863,2,FALSE)</f>
        <v>3.274</v>
      </c>
      <c r="G11" s="7" t="str">
        <f>VLOOKUP(N11,[1]Revistas!$B$2:$G$62885,3,FALSE)</f>
        <v>Q2</v>
      </c>
      <c r="H11" s="7" t="str">
        <f>VLOOKUP(N11,[1]Revistas!$B$2:$G$62885,4,FALSE)</f>
        <v>GASTROENTEROLOGY &amp; HEPATOLOGY -- SCIE</v>
      </c>
      <c r="I11" s="7" t="str">
        <f>VLOOKUP(N11,[1]Revistas!$B$2:$G$62885,5,FALSE)</f>
        <v>44/88</v>
      </c>
      <c r="J11" s="7" t="str">
        <f>VLOOKUP(N11,[1]Revistas!$B$2:$G$62885,6,FALSE)</f>
        <v>NO</v>
      </c>
      <c r="K11" s="7" t="s">
        <v>62</v>
      </c>
      <c r="L11" s="7" t="s">
        <v>63</v>
      </c>
      <c r="M11" s="7">
        <v>1</v>
      </c>
      <c r="N11" s="7" t="s">
        <v>64</v>
      </c>
      <c r="O11" s="7" t="s">
        <v>65</v>
      </c>
      <c r="P11" s="7">
        <v>2020</v>
      </c>
      <c r="Q11" s="7">
        <v>12</v>
      </c>
      <c r="R11" s="7">
        <v>1</v>
      </c>
      <c r="S11" s="7"/>
      <c r="T11" s="7">
        <v>15</v>
      </c>
    </row>
    <row r="12" spans="2:20" s="1" customFormat="1">
      <c r="B12" s="6" t="s">
        <v>66</v>
      </c>
      <c r="C12" s="6" t="s">
        <v>67</v>
      </c>
      <c r="D12" s="6" t="s">
        <v>68</v>
      </c>
      <c r="E12" s="7" t="s">
        <v>42</v>
      </c>
      <c r="F12" s="7">
        <f>VLOOKUP(N12,[1]Revistas!$B$2:$G$62863,2,FALSE)</f>
        <v>3.3029999999999999</v>
      </c>
      <c r="G12" s="7" t="str">
        <f>VLOOKUP(N12,[1]Revistas!$B$2:$G$62885,3,FALSE)</f>
        <v>Q1</v>
      </c>
      <c r="H12" s="7" t="str">
        <f>VLOOKUP(N12,[1]Revistas!$B$2:$G$62885,4,FALSE)</f>
        <v>MEDICINE, GENERAL &amp; INTERNAL -- SCIE</v>
      </c>
      <c r="I12" s="7" t="str">
        <f>VLOOKUP(N12,[1]Revistas!$B$2:$G$62885,5,FALSE)</f>
        <v>36/165</v>
      </c>
      <c r="J12" s="7" t="str">
        <f>VLOOKUP(N12,[1]Revistas!$B$2:$G$62885,6,FALSE)</f>
        <v>NO</v>
      </c>
      <c r="K12" s="7" t="s">
        <v>69</v>
      </c>
      <c r="L12" s="7" t="s">
        <v>70</v>
      </c>
      <c r="M12" s="7">
        <v>29</v>
      </c>
      <c r="N12" s="7" t="s">
        <v>71</v>
      </c>
      <c r="O12" s="7" t="s">
        <v>72</v>
      </c>
      <c r="P12" s="7">
        <v>2020</v>
      </c>
      <c r="Q12" s="7">
        <v>9</v>
      </c>
      <c r="R12" s="7">
        <v>6</v>
      </c>
      <c r="S12" s="7"/>
      <c r="T12" s="7">
        <v>1733</v>
      </c>
    </row>
    <row r="13" spans="2:20" s="1" customFormat="1">
      <c r="B13" s="6" t="s">
        <v>73</v>
      </c>
      <c r="C13" s="6" t="s">
        <v>74</v>
      </c>
      <c r="D13" s="6" t="s">
        <v>75</v>
      </c>
      <c r="E13" s="7" t="s">
        <v>42</v>
      </c>
      <c r="F13" s="7">
        <f>VLOOKUP(N13,[1]Revistas!$B$2:$G$62863,2,FALSE)</f>
        <v>3.488</v>
      </c>
      <c r="G13" s="7" t="str">
        <f>VLOOKUP(N13,[1]Revistas!$B$2:$G$62885,3,FALSE)</f>
        <v>Q2</v>
      </c>
      <c r="H13" s="7" t="str">
        <f>VLOOKUP(N13,[1]Revistas!$B$2:$G$62885,4,FALSE)</f>
        <v>IMMUNOLOGY -- SCIE</v>
      </c>
      <c r="I13" s="7" t="str">
        <f>VLOOKUP(N13,[1]Revistas!$B$2:$G$62885,5,FALSE)</f>
        <v>77/158</v>
      </c>
      <c r="J13" s="7" t="str">
        <f>VLOOKUP(N13,[1]Revistas!$B$2:$G$62885,6,FALSE)</f>
        <v>NO</v>
      </c>
      <c r="K13" s="7" t="s">
        <v>76</v>
      </c>
      <c r="L13" s="7" t="s">
        <v>77</v>
      </c>
      <c r="M13" s="7">
        <v>3</v>
      </c>
      <c r="N13" s="7" t="s">
        <v>78</v>
      </c>
      <c r="O13" s="7"/>
      <c r="P13" s="7">
        <v>2020</v>
      </c>
      <c r="Q13" s="7">
        <v>30</v>
      </c>
      <c r="R13" s="7">
        <v>4</v>
      </c>
      <c r="S13" s="7">
        <v>229</v>
      </c>
      <c r="T13" s="7">
        <v>253</v>
      </c>
    </row>
    <row r="14" spans="2:20" s="1" customFormat="1">
      <c r="B14" s="6" t="s">
        <v>79</v>
      </c>
      <c r="C14" s="6" t="s">
        <v>80</v>
      </c>
      <c r="D14" s="6" t="s">
        <v>81</v>
      </c>
      <c r="E14" s="7" t="s">
        <v>42</v>
      </c>
      <c r="F14" s="7">
        <f>VLOOKUP(N14,[1]Revistas!$B$2:$G$62863,2,FALSE)</f>
        <v>3.5230000000000001</v>
      </c>
      <c r="G14" s="7" t="str">
        <f>VLOOKUP(N14,[1]Revistas!$B$2:$G$62885,3,FALSE)</f>
        <v>Q2</v>
      </c>
      <c r="H14" s="7" t="str">
        <f>VLOOKUP(N14,[1]Revistas!$B$2:$G$62885,4,FALSE)</f>
        <v>MEDICINE, RESEARCH &amp; EXPERIMENTAL -- SCIE</v>
      </c>
      <c r="I14" s="7" t="str">
        <f>VLOOKUP(N14,[1]Revistas!$B$2:$G$62885,5,FALSE)</f>
        <v>58/138</v>
      </c>
      <c r="J14" s="7" t="str">
        <f>VLOOKUP(N14,[1]Revistas!$B$2:$G$62885,6,FALSE)</f>
        <v>NO</v>
      </c>
      <c r="K14" s="7" t="s">
        <v>82</v>
      </c>
      <c r="L14" s="7" t="s">
        <v>83</v>
      </c>
      <c r="M14" s="7">
        <v>1</v>
      </c>
      <c r="N14" s="7" t="s">
        <v>84</v>
      </c>
      <c r="O14" s="7" t="s">
        <v>85</v>
      </c>
      <c r="P14" s="7">
        <v>2020</v>
      </c>
      <c r="Q14" s="7">
        <v>15</v>
      </c>
      <c r="R14" s="7">
        <v>1</v>
      </c>
      <c r="S14" s="7"/>
      <c r="T14" s="7">
        <v>16</v>
      </c>
    </row>
    <row r="15" spans="2:20" s="1" customFormat="1">
      <c r="B15" s="6" t="s">
        <v>86</v>
      </c>
      <c r="C15" s="6" t="s">
        <v>87</v>
      </c>
      <c r="D15" s="6" t="s">
        <v>88</v>
      </c>
      <c r="E15" s="7" t="s">
        <v>42</v>
      </c>
      <c r="F15" s="7">
        <f>VLOOKUP(N15,[1]Revistas!$B$2:$G$62863,2,FALSE)</f>
        <v>3.9980000000000002</v>
      </c>
      <c r="G15" s="7" t="str">
        <f>VLOOKUP(N15,[1]Revistas!$B$2:$G$62885,3,FALSE)</f>
        <v>Q1</v>
      </c>
      <c r="H15" s="7" t="str">
        <f>VLOOKUP(N15,[1]Revistas!$B$2:$G$62885,4,FALSE)</f>
        <v>MULTIDISCIPLINARY SCIENCES -- SCIE</v>
      </c>
      <c r="I15" s="7" t="str">
        <f>VLOOKUP(N15,[1]Revistas!$B$2:$G$62885,5,FALSE)</f>
        <v>17/71</v>
      </c>
      <c r="J15" s="7" t="str">
        <f>VLOOKUP(N15,[1]Revistas!$B$2:$G$62885,6,FALSE)</f>
        <v>NO</v>
      </c>
      <c r="K15" s="7" t="s">
        <v>89</v>
      </c>
      <c r="L15" s="7" t="s">
        <v>90</v>
      </c>
      <c r="M15" s="7">
        <v>0</v>
      </c>
      <c r="N15" s="7" t="s">
        <v>91</v>
      </c>
      <c r="O15" s="7">
        <v>38473</v>
      </c>
      <c r="P15" s="7">
        <v>2020</v>
      </c>
      <c r="Q15" s="7">
        <v>10</v>
      </c>
      <c r="R15" s="7">
        <v>1</v>
      </c>
      <c r="S15" s="7"/>
      <c r="T15" s="7">
        <v>7542</v>
      </c>
    </row>
    <row r="16" spans="2:20" s="1" customFormat="1">
      <c r="B16" s="6" t="s">
        <v>92</v>
      </c>
      <c r="C16" s="6" t="s">
        <v>93</v>
      </c>
      <c r="D16" s="6" t="s">
        <v>94</v>
      </c>
      <c r="E16" s="7" t="s">
        <v>42</v>
      </c>
      <c r="F16" s="7">
        <f>VLOOKUP(N16,[1]Revistas!$B$2:$G$62863,2,FALSE)</f>
        <v>4.2249999999999996</v>
      </c>
      <c r="G16" s="7" t="str">
        <f>VLOOKUP(N16,[1]Revistas!$B$2:$G$62885,3,FALSE)</f>
        <v>Q1</v>
      </c>
      <c r="H16" s="7" t="str">
        <f>VLOOKUP(N16,[1]Revistas!$B$2:$G$62885,4,FALSE)</f>
        <v>PHARMACOLOGY &amp; PHARMACY -- SCIE</v>
      </c>
      <c r="I16" s="7" t="str">
        <f>VLOOKUP(N16,[1]Revistas!$B$2:$G$62885,5,FALSE)</f>
        <v>52/270</v>
      </c>
      <c r="J16" s="7" t="str">
        <f>VLOOKUP(N16,[1]Revistas!$B$2:$G$62885,6,FALSE)</f>
        <v>NO</v>
      </c>
      <c r="K16" s="7" t="s">
        <v>95</v>
      </c>
      <c r="L16" s="7" t="s">
        <v>96</v>
      </c>
      <c r="M16" s="7">
        <v>0</v>
      </c>
      <c r="N16" s="7" t="s">
        <v>97</v>
      </c>
      <c r="O16" s="7" t="s">
        <v>98</v>
      </c>
      <c r="P16" s="7">
        <v>2020</v>
      </c>
      <c r="Q16" s="7">
        <v>11</v>
      </c>
      <c r="R16" s="7"/>
      <c r="S16" s="7"/>
      <c r="T16" s="7">
        <v>602841</v>
      </c>
    </row>
    <row r="17" spans="2:20" s="1" customFormat="1">
      <c r="B17" s="6" t="s">
        <v>99</v>
      </c>
      <c r="C17" s="6" t="s">
        <v>100</v>
      </c>
      <c r="D17" s="6" t="s">
        <v>101</v>
      </c>
      <c r="E17" s="7" t="s">
        <v>42</v>
      </c>
      <c r="F17" s="7">
        <f>VLOOKUP(N17,[1]Revistas!$B$2:$G$62863,2,FALSE)</f>
        <v>4.7169999999999996</v>
      </c>
      <c r="G17" s="7" t="str">
        <f>VLOOKUP(N17,[1]Revistas!$B$2:$G$62885,3,FALSE)</f>
        <v>Q1</v>
      </c>
      <c r="H17" s="7" t="str">
        <f>VLOOKUP(N17,[1]Revistas!$B$2:$G$62885,4,FALSE)</f>
        <v>PHARMACOLOGY &amp; PHARMACY -- SCIE</v>
      </c>
      <c r="I17" s="7" t="str">
        <f>VLOOKUP(N17,[1]Revistas!$B$2:$G$62885,5,FALSE)</f>
        <v>36/271</v>
      </c>
      <c r="J17" s="7" t="str">
        <f>VLOOKUP(N17,[1]Revistas!$B$2:$G$62885,6,FALSE)</f>
        <v>NO</v>
      </c>
      <c r="K17" s="7" t="s">
        <v>102</v>
      </c>
      <c r="L17" s="7" t="s">
        <v>103</v>
      </c>
      <c r="M17" s="7">
        <v>0</v>
      </c>
      <c r="N17" s="7" t="s">
        <v>104</v>
      </c>
      <c r="O17" s="7" t="s">
        <v>105</v>
      </c>
      <c r="P17" s="7">
        <v>2020</v>
      </c>
      <c r="Q17" s="7">
        <v>8</v>
      </c>
      <c r="R17" s="7">
        <v>4</v>
      </c>
      <c r="S17" s="7"/>
      <c r="T17" s="7">
        <v>94</v>
      </c>
    </row>
    <row r="18" spans="2:20" s="1" customFormat="1">
      <c r="B18" s="6" t="s">
        <v>106</v>
      </c>
      <c r="C18" s="6" t="s">
        <v>107</v>
      </c>
      <c r="D18" s="6" t="s">
        <v>108</v>
      </c>
      <c r="E18" s="7" t="s">
        <v>23</v>
      </c>
      <c r="F18" s="7">
        <f>VLOOKUP(N18,[1]Revistas!$B$2:$G$62863,2,FALSE)</f>
        <v>5.7990000000000004</v>
      </c>
      <c r="G18" s="7" t="str">
        <f>VLOOKUP(N18,[1]Revistas!$B$2:$G$62885,3,FALSE)</f>
        <v>Q1</v>
      </c>
      <c r="H18" s="7" t="str">
        <f>VLOOKUP(N18,[1]Revistas!$B$2:$G$62885,4,FALSE)</f>
        <v>EMERGENCY MEDICINE -- SCIE</v>
      </c>
      <c r="I18" s="7" t="str">
        <f>VLOOKUP(N18,[1]Revistas!$B$2:$G$62885,5,FALSE)</f>
        <v>1 DE 31</v>
      </c>
      <c r="J18" s="7" t="str">
        <f>VLOOKUP(N18,[1]Revistas!$B$2:$G$62885,6,FALSE)</f>
        <v>SI</v>
      </c>
      <c r="K18" s="7" t="s">
        <v>109</v>
      </c>
      <c r="L18" s="7" t="s">
        <v>110</v>
      </c>
      <c r="M18" s="7">
        <v>0</v>
      </c>
      <c r="N18" s="7" t="s">
        <v>111</v>
      </c>
      <c r="O18" s="7" t="s">
        <v>105</v>
      </c>
      <c r="P18" s="7">
        <v>2020</v>
      </c>
      <c r="Q18" s="7">
        <v>75</v>
      </c>
      <c r="R18" s="7">
        <v>4</v>
      </c>
      <c r="S18" s="7">
        <v>551</v>
      </c>
      <c r="T18" s="7">
        <v>552</v>
      </c>
    </row>
    <row r="19" spans="2:20" s="1" customFormat="1">
      <c r="B19" s="6" t="s">
        <v>112</v>
      </c>
      <c r="C19" s="6" t="s">
        <v>113</v>
      </c>
      <c r="D19" s="6" t="s">
        <v>108</v>
      </c>
      <c r="E19" s="7" t="s">
        <v>42</v>
      </c>
      <c r="F19" s="7">
        <f>VLOOKUP(N19,[1]Revistas!$B$2:$G$62863,2,FALSE)</f>
        <v>5.7990000000000004</v>
      </c>
      <c r="G19" s="7" t="str">
        <f>VLOOKUP(N19,[1]Revistas!$B$2:$G$62885,3,FALSE)</f>
        <v>Q1</v>
      </c>
      <c r="H19" s="7" t="str">
        <f>VLOOKUP(N19,[1]Revistas!$B$2:$G$62885,4,FALSE)</f>
        <v>EMERGENCY MEDICINE -- SCIE</v>
      </c>
      <c r="I19" s="7" t="str">
        <f>VLOOKUP(N19,[1]Revistas!$B$2:$G$62885,5,FALSE)</f>
        <v>1 DE 31</v>
      </c>
      <c r="J19" s="7" t="str">
        <f>VLOOKUP(N19,[1]Revistas!$B$2:$G$62885,6,FALSE)</f>
        <v>SI</v>
      </c>
      <c r="K19" s="7" t="s">
        <v>114</v>
      </c>
      <c r="L19" s="7" t="s">
        <v>115</v>
      </c>
      <c r="M19" s="7">
        <v>11</v>
      </c>
      <c r="N19" s="7" t="s">
        <v>111</v>
      </c>
      <c r="O19" s="7" t="s">
        <v>116</v>
      </c>
      <c r="P19" s="7">
        <v>2020</v>
      </c>
      <c r="Q19" s="7">
        <v>75</v>
      </c>
      <c r="R19" s="7">
        <v>3</v>
      </c>
      <c r="S19" s="7">
        <v>315</v>
      </c>
      <c r="T19" s="7">
        <v>328</v>
      </c>
    </row>
    <row r="20" spans="2:20" s="1" customFormat="1">
      <c r="B20" s="6" t="s">
        <v>117</v>
      </c>
      <c r="C20" s="6" t="s">
        <v>118</v>
      </c>
      <c r="D20" s="6" t="s">
        <v>119</v>
      </c>
      <c r="E20" s="7" t="s">
        <v>23</v>
      </c>
      <c r="F20" s="7">
        <f>VLOOKUP(N20,[1]Revistas!$B$2:$G$62863,2,FALSE)</f>
        <v>8.7059999999999995</v>
      </c>
      <c r="G20" s="7" t="str">
        <f>VLOOKUP(N20,[1]Revistas!$B$2:$G$62885,3,FALSE)</f>
        <v>Q1</v>
      </c>
      <c r="H20" s="7" t="str">
        <f>VLOOKUP(N20,[1]Revistas!$B$2:$G$62885,4,FALSE)</f>
        <v>ALLERGY -- SCIE</v>
      </c>
      <c r="I20" s="7" t="str">
        <f>VLOOKUP(N20,[1]Revistas!$B$2:$G$62885,5,FALSE)</f>
        <v>2 DE 28</v>
      </c>
      <c r="J20" s="7" t="str">
        <f>VLOOKUP(N20,[1]Revistas!$B$2:$G$62885,6,FALSE)</f>
        <v>SI</v>
      </c>
      <c r="K20" s="7" t="s">
        <v>120</v>
      </c>
      <c r="L20" s="7" t="s">
        <v>121</v>
      </c>
      <c r="M20" s="7">
        <v>0</v>
      </c>
      <c r="N20" s="7" t="s">
        <v>122</v>
      </c>
      <c r="O20" s="7" t="s">
        <v>123</v>
      </c>
      <c r="P20" s="7">
        <v>2020</v>
      </c>
      <c r="Q20" s="7">
        <v>75</v>
      </c>
      <c r="R20" s="7">
        <v>12</v>
      </c>
      <c r="S20" s="7">
        <v>3267</v>
      </c>
      <c r="T20" s="7">
        <v>3272</v>
      </c>
    </row>
    <row r="21" spans="2:20" s="1" customFormat="1">
      <c r="B21" s="6" t="s">
        <v>124</v>
      </c>
      <c r="C21" s="6" t="s">
        <v>125</v>
      </c>
      <c r="D21" s="6" t="s">
        <v>126</v>
      </c>
      <c r="E21" s="7" t="s">
        <v>127</v>
      </c>
      <c r="F21" s="7">
        <f>VLOOKUP(N21,[1]Revistas!$B$2:$G$62863,2,FALSE)</f>
        <v>14.528</v>
      </c>
      <c r="G21" s="7" t="str">
        <f>VLOOKUP(N21,[1]Revistas!$B$2:$G$62885,3,FALSE)</f>
        <v>Q1</v>
      </c>
      <c r="H21" s="7" t="str">
        <f>VLOOKUP(N21,[1]Revistas!$B$2:$G$62885,4,FALSE)</f>
        <v>PHYSIOLOGY -- SCIE</v>
      </c>
      <c r="I21" s="7" t="str">
        <f>VLOOKUP(N21,[1]Revistas!$B$2:$G$62885,5,FALSE)</f>
        <v>3 DE 81</v>
      </c>
      <c r="J21" s="7" t="str">
        <f>VLOOKUP(N21,[1]Revistas!$B$2:$G$62885,6,FALSE)</f>
        <v>SI</v>
      </c>
      <c r="K21" s="7" t="s">
        <v>128</v>
      </c>
      <c r="L21" s="7" t="s">
        <v>129</v>
      </c>
      <c r="M21" s="7">
        <v>2</v>
      </c>
      <c r="N21" s="7" t="s">
        <v>130</v>
      </c>
      <c r="O21" s="7" t="s">
        <v>131</v>
      </c>
      <c r="P21" s="7">
        <v>2020</v>
      </c>
      <c r="Q21" s="7">
        <v>69</v>
      </c>
      <c r="R21" s="7">
        <v>3</v>
      </c>
      <c r="S21" s="7"/>
      <c r="T21" s="7" t="s">
        <v>132</v>
      </c>
    </row>
    <row r="22" spans="2:20" s="1" customFormat="1">
      <c r="B22" s="6" t="s">
        <v>133</v>
      </c>
      <c r="C22" s="6" t="s">
        <v>134</v>
      </c>
      <c r="D22" s="6" t="s">
        <v>135</v>
      </c>
      <c r="E22" s="7" t="s">
        <v>127</v>
      </c>
      <c r="F22" s="7">
        <f>VLOOKUP(N22,[1]Revistas!$B$2:$G$62863,2,FALSE)</f>
        <v>2.899</v>
      </c>
      <c r="G22" s="7" t="str">
        <f>VLOOKUP(N22,[1]Revistas!$B$2:$G$62885,3,FALSE)</f>
        <v>Q2</v>
      </c>
      <c r="H22" s="7" t="str">
        <f>VLOOKUP(N22,[1]Revistas!$B$2:$G$62885,4,FALSE)</f>
        <v>PUBLIC, ENVIRONMENTAL &amp; OCCUPATIONAL HEALTH -- SCIE</v>
      </c>
      <c r="I22" s="7" t="str">
        <f>VLOOKUP(N22,[1]Revistas!$B$2:$G$62885,5,FALSE)</f>
        <v>56/193</v>
      </c>
      <c r="J22" s="7" t="str">
        <f>VLOOKUP(N22,[1]Revistas!$B$2:$G$62885,6,FALSE)</f>
        <v>NO</v>
      </c>
      <c r="K22" s="7" t="s">
        <v>136</v>
      </c>
      <c r="L22" s="7" t="s">
        <v>137</v>
      </c>
      <c r="M22" s="7">
        <v>1</v>
      </c>
      <c r="N22" s="7" t="s">
        <v>138</v>
      </c>
      <c r="O22" s="7" t="s">
        <v>72</v>
      </c>
      <c r="P22" s="7">
        <v>2020</v>
      </c>
      <c r="Q22" s="7">
        <v>10</v>
      </c>
      <c r="R22" s="7">
        <v>1</v>
      </c>
      <c r="S22" s="7"/>
      <c r="T22" s="7">
        <v>10351</v>
      </c>
    </row>
    <row r="23" spans="2:20" s="1" customFormat="1">
      <c r="B23" s="6" t="s">
        <v>139</v>
      </c>
      <c r="C23" s="6" t="s">
        <v>140</v>
      </c>
      <c r="D23" s="6" t="s">
        <v>141</v>
      </c>
      <c r="E23" s="7" t="s">
        <v>42</v>
      </c>
      <c r="F23" s="7">
        <f>VLOOKUP(N23,[1]Revistas!$B$2:$G$62863,2,FALSE)</f>
        <v>2.2669999999999999</v>
      </c>
      <c r="G23" s="7" t="str">
        <f>VLOOKUP(N23,[1]Revistas!$B$2:$G$62885,3,FALSE)</f>
        <v>Q3</v>
      </c>
      <c r="H23" s="7" t="str">
        <f>VLOOKUP(N23,[1]Revistas!$B$2:$G$62885,4,FALSE)</f>
        <v>PHARMACOLOGY &amp; PHARMACY -- SCIE</v>
      </c>
      <c r="I23" s="7" t="str">
        <f>VLOOKUP(N23,[1]Revistas!$B$2:$G$62885,5,FALSE)</f>
        <v>175/271</v>
      </c>
      <c r="J23" s="7" t="str">
        <f>VLOOKUP(N23,[1]Revistas!$B$2:$G$62885,6,FALSE)</f>
        <v>NO</v>
      </c>
      <c r="K23" s="7" t="s">
        <v>142</v>
      </c>
      <c r="L23" s="7" t="s">
        <v>143</v>
      </c>
      <c r="M23" s="7">
        <v>1</v>
      </c>
      <c r="N23" s="7" t="s">
        <v>144</v>
      </c>
      <c r="O23" s="7" t="s">
        <v>145</v>
      </c>
      <c r="P23" s="7">
        <v>2020</v>
      </c>
      <c r="Q23" s="7">
        <v>40</v>
      </c>
      <c r="R23" s="7">
        <v>7</v>
      </c>
      <c r="S23" s="7">
        <v>617</v>
      </c>
      <c r="T23" s="7">
        <v>628</v>
      </c>
    </row>
    <row r="24" spans="2:20" s="1" customFormat="1">
      <c r="B24" s="6" t="s">
        <v>146</v>
      </c>
      <c r="C24" s="6" t="s">
        <v>147</v>
      </c>
      <c r="D24" s="6" t="s">
        <v>148</v>
      </c>
      <c r="E24" s="7" t="s">
        <v>127</v>
      </c>
      <c r="F24" s="7">
        <f>VLOOKUP(N24,[1]Revistas!$B$2:$G$62863,2,FALSE)</f>
        <v>2.339</v>
      </c>
      <c r="G24" s="7" t="str">
        <f>VLOOKUP(N24,[1]Revistas!$B$2:$G$62885,3,FALSE)</f>
        <v>Q3</v>
      </c>
      <c r="H24" s="7" t="str">
        <f>VLOOKUP(N24,[1]Revistas!$B$2:$G$62885,4,FALSE)</f>
        <v>PHARMACOLOGY &amp; PHARMACY -- SCIE</v>
      </c>
      <c r="I24" s="7" t="str">
        <f>VLOOKUP(N24,[1]Revistas!$B$2:$G$62885,5,FALSE)</f>
        <v>168/271</v>
      </c>
      <c r="J24" s="7" t="str">
        <f>VLOOKUP(N24,[1]Revistas!$B$2:$G$62885,6,FALSE)</f>
        <v>NO</v>
      </c>
      <c r="K24" s="7" t="s">
        <v>149</v>
      </c>
      <c r="L24" s="7" t="s">
        <v>150</v>
      </c>
      <c r="M24" s="7">
        <v>1</v>
      </c>
      <c r="N24" s="7" t="s">
        <v>151</v>
      </c>
      <c r="O24" s="7" t="s">
        <v>152</v>
      </c>
      <c r="P24" s="7">
        <v>2020</v>
      </c>
      <c r="Q24" s="7">
        <v>21</v>
      </c>
      <c r="R24" s="7">
        <v>10</v>
      </c>
      <c r="S24" s="7">
        <v>647</v>
      </c>
      <c r="T24" s="7">
        <v>649</v>
      </c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 t="s">
        <v>153</v>
      </c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1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1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1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1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1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1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1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21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2:21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1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2:21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 s="8" customFormat="1">
      <c r="B1053" s="8" t="s">
        <v>4</v>
      </c>
      <c r="C1053" s="8" t="s">
        <v>4</v>
      </c>
      <c r="D1053" s="8" t="s">
        <v>4</v>
      </c>
      <c r="E1053" s="9" t="s">
        <v>5</v>
      </c>
      <c r="F1053" s="9" t="s">
        <v>4</v>
      </c>
      <c r="G1053" s="9" t="s">
        <v>6</v>
      </c>
      <c r="H1053" s="9" t="s">
        <v>154</v>
      </c>
      <c r="I1053" s="9" t="s">
        <v>4</v>
      </c>
      <c r="J1053" s="9" t="s">
        <v>9</v>
      </c>
      <c r="K1053" s="9" t="s">
        <v>155</v>
      </c>
      <c r="L1053" s="9"/>
      <c r="M1053" s="9"/>
      <c r="N1053" s="9"/>
      <c r="O1053" s="9"/>
      <c r="P1053" s="9"/>
      <c r="Q1053" s="9"/>
      <c r="R1053" s="9"/>
      <c r="S1053" s="9"/>
      <c r="T1053" s="9"/>
      <c r="U1053" s="9"/>
    </row>
    <row r="1054" spans="2:21" s="8" customFormat="1">
      <c r="B1054" s="8" t="s">
        <v>42</v>
      </c>
      <c r="C1054" s="8">
        <f>DCOUNTA(A4:T1047,C1053,B1053:B1054)</f>
        <v>12</v>
      </c>
      <c r="D1054" s="8" t="s">
        <v>42</v>
      </c>
      <c r="E1054" s="9">
        <f>DSUM(A4:T1048,F4,D1053:D1054)</f>
        <v>42.298000000000002</v>
      </c>
      <c r="F1054" s="9" t="s">
        <v>42</v>
      </c>
      <c r="G1054" s="9" t="s">
        <v>156</v>
      </c>
      <c r="H1054" s="9">
        <f>DCOUNTA(A4:T1048,G4,F1053:G1054)</f>
        <v>5</v>
      </c>
      <c r="I1054" s="9" t="s">
        <v>42</v>
      </c>
      <c r="J1054" s="9" t="s">
        <v>157</v>
      </c>
      <c r="K1054" s="9">
        <f>DCOUNTA(A4:T1048,J4,I1053:J1054)</f>
        <v>1</v>
      </c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2:21" s="8" customFormat="1"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</row>
    <row r="1056" spans="2:21" s="8" customFormat="1">
      <c r="B1056" s="8" t="s">
        <v>4</v>
      </c>
      <c r="D1056" s="8" t="s">
        <v>4</v>
      </c>
      <c r="E1056" s="9" t="s">
        <v>5</v>
      </c>
      <c r="F1056" s="9" t="s">
        <v>4</v>
      </c>
      <c r="G1056" s="9" t="s">
        <v>6</v>
      </c>
      <c r="H1056" s="9" t="s">
        <v>154</v>
      </c>
      <c r="I1056" s="9" t="s">
        <v>4</v>
      </c>
      <c r="J1056" s="9" t="s">
        <v>9</v>
      </c>
      <c r="K1056" s="9" t="s">
        <v>155</v>
      </c>
      <c r="L1056" s="9"/>
      <c r="M1056" s="9"/>
      <c r="N1056" s="9"/>
      <c r="O1056" s="9"/>
      <c r="P1056" s="9"/>
      <c r="Q1056" s="9"/>
      <c r="R1056" s="9"/>
      <c r="S1056" s="9"/>
      <c r="T1056" s="9"/>
      <c r="U1056" s="9"/>
    </row>
    <row r="1057" spans="2:52" s="8" customFormat="1" hidden="1">
      <c r="B1057" s="8" t="s">
        <v>23</v>
      </c>
      <c r="C1057" s="8">
        <f>DCOUNTA(A4:T1048,E4,B1056:B1057)</f>
        <v>4</v>
      </c>
      <c r="D1057" s="8" t="s">
        <v>23</v>
      </c>
      <c r="E1057" s="9">
        <f>DSUM(A4:T1048,E1056,D1056:D1057)</f>
        <v>18.271000000000001</v>
      </c>
      <c r="F1057" s="9" t="s">
        <v>23</v>
      </c>
      <c r="G1057" s="9" t="s">
        <v>156</v>
      </c>
      <c r="H1057" s="9">
        <f>DCOUNTA(A4:T1048,G4,F1056:G1057)</f>
        <v>2</v>
      </c>
      <c r="I1057" s="9" t="s">
        <v>23</v>
      </c>
      <c r="J1057" s="9" t="s">
        <v>157</v>
      </c>
      <c r="K1057" s="9">
        <f>DCOUNTA(A4:T1048,J4,I1056:J1057)</f>
        <v>2</v>
      </c>
      <c r="L1057" s="9"/>
      <c r="M1057" s="9"/>
      <c r="N1057" s="9"/>
      <c r="O1057" s="9"/>
      <c r="P1057" s="9"/>
      <c r="Q1057" s="9"/>
      <c r="R1057" s="9"/>
      <c r="S1057" s="9"/>
      <c r="T1057" s="9"/>
      <c r="U1057" s="9"/>
    </row>
    <row r="1058" spans="2:52" s="8" customFormat="1" hidden="1"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</row>
    <row r="1059" spans="2:52" s="8" customFormat="1" hidden="1">
      <c r="B1059" s="8" t="s">
        <v>4</v>
      </c>
      <c r="D1059" s="8" t="s">
        <v>4</v>
      </c>
      <c r="E1059" s="9" t="s">
        <v>5</v>
      </c>
      <c r="F1059" s="9" t="s">
        <v>4</v>
      </c>
      <c r="G1059" s="9" t="s">
        <v>6</v>
      </c>
      <c r="H1059" s="9" t="s">
        <v>154</v>
      </c>
      <c r="I1059" s="9" t="s">
        <v>4</v>
      </c>
      <c r="J1059" s="9" t="s">
        <v>9</v>
      </c>
      <c r="K1059" s="9" t="s">
        <v>155</v>
      </c>
      <c r="L1059" s="9"/>
      <c r="M1059" s="9"/>
      <c r="N1059" s="9"/>
      <c r="O1059" s="9"/>
      <c r="P1059" s="9"/>
      <c r="Q1059" s="9"/>
      <c r="R1059" s="9"/>
      <c r="S1059" s="9"/>
      <c r="T1059" s="9"/>
      <c r="U1059" s="9"/>
    </row>
    <row r="1060" spans="2:52" s="8" customFormat="1" hidden="1">
      <c r="B1060" s="8" t="s">
        <v>158</v>
      </c>
      <c r="C1060" s="8">
        <f>DCOUNTA(A4:T1048,E4,B1059:B1060)</f>
        <v>0</v>
      </c>
      <c r="D1060" s="8" t="s">
        <v>158</v>
      </c>
      <c r="E1060" s="9">
        <f>DSUM(A4:T1048,F4,D1059:D1060)</f>
        <v>0</v>
      </c>
      <c r="F1060" s="9" t="s">
        <v>158</v>
      </c>
      <c r="G1060" s="9" t="s">
        <v>156</v>
      </c>
      <c r="H1060" s="9">
        <f>DCOUNTA(A4:T1048,G4,F1059:G1060)</f>
        <v>0</v>
      </c>
      <c r="I1060" s="9" t="s">
        <v>158</v>
      </c>
      <c r="J1060" s="9" t="s">
        <v>157</v>
      </c>
      <c r="K1060" s="9">
        <f>DCOUNTA(A4:T1048,J4,I1059:J1060)</f>
        <v>0</v>
      </c>
      <c r="L1060" s="9"/>
      <c r="M1060" s="9"/>
      <c r="N1060" s="9"/>
      <c r="O1060" s="9"/>
      <c r="P1060" s="9"/>
      <c r="Q1060" s="9"/>
      <c r="R1060" s="9"/>
      <c r="S1060" s="9"/>
      <c r="T1060" s="9"/>
      <c r="U1060" s="9"/>
    </row>
    <row r="1061" spans="2:52" s="8" customFormat="1" hidden="1"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</row>
    <row r="1062" spans="2:52" s="8" customFormat="1" hidden="1">
      <c r="B1062" s="8" t="s">
        <v>4</v>
      </c>
      <c r="D1062" s="8" t="s">
        <v>4</v>
      </c>
      <c r="E1062" s="9" t="s">
        <v>5</v>
      </c>
      <c r="F1062" s="9" t="s">
        <v>4</v>
      </c>
      <c r="G1062" s="9" t="s">
        <v>6</v>
      </c>
      <c r="H1062" s="9" t="s">
        <v>154</v>
      </c>
      <c r="I1062" s="9" t="s">
        <v>4</v>
      </c>
      <c r="J1062" s="9" t="s">
        <v>9</v>
      </c>
      <c r="K1062" s="9" t="s">
        <v>155</v>
      </c>
      <c r="L1062" s="9"/>
      <c r="M1062" s="9"/>
      <c r="N1062" s="9"/>
      <c r="O1062" s="9"/>
      <c r="P1062" s="9"/>
      <c r="Q1062" s="9"/>
      <c r="R1062" s="9"/>
      <c r="S1062" s="9"/>
      <c r="T1062" s="9"/>
      <c r="U1062" s="9"/>
    </row>
    <row r="1063" spans="2:52" s="8" customFormat="1" hidden="1">
      <c r="B1063" s="8" t="s">
        <v>127</v>
      </c>
      <c r="C1063" s="8">
        <f>DCOUNTA(C4:T1048,E4,B1062:B1063)</f>
        <v>3</v>
      </c>
      <c r="D1063" s="8" t="s">
        <v>127</v>
      </c>
      <c r="E1063" s="9">
        <f>DSUM(A4:T1048,F4,D1062:D1063)</f>
        <v>19.765999999999998</v>
      </c>
      <c r="F1063" s="9" t="s">
        <v>127</v>
      </c>
      <c r="G1063" s="9" t="s">
        <v>156</v>
      </c>
      <c r="H1063" s="9">
        <f>DCOUNTA(A4:T1048,G4,F1062:G1063)</f>
        <v>1</v>
      </c>
      <c r="I1063" s="9" t="s">
        <v>127</v>
      </c>
      <c r="J1063" s="9" t="s">
        <v>157</v>
      </c>
      <c r="K1063" s="9">
        <f>DCOUNTA(A4:T1048,J4,I1062:J1063)</f>
        <v>1</v>
      </c>
      <c r="L1063" s="9"/>
      <c r="M1063" s="9"/>
      <c r="N1063" s="9"/>
      <c r="O1063" s="9"/>
      <c r="P1063" s="9"/>
      <c r="Q1063" s="9"/>
      <c r="R1063" s="9"/>
      <c r="S1063" s="9"/>
      <c r="T1063" s="9"/>
      <c r="U1063" s="9"/>
    </row>
    <row r="1064" spans="2:52" s="8" customFormat="1" hidden="1"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</row>
    <row r="1065" spans="2:52" s="8" customFormat="1" hidden="1"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</row>
    <row r="1066" spans="2:52" s="8" customFormat="1" hidden="1">
      <c r="B1066" s="8" t="s">
        <v>4</v>
      </c>
      <c r="D1066" s="8" t="s">
        <v>4</v>
      </c>
      <c r="E1066" s="9" t="s">
        <v>5</v>
      </c>
      <c r="F1066" s="9" t="s">
        <v>4</v>
      </c>
      <c r="G1066" s="9" t="s">
        <v>6</v>
      </c>
      <c r="H1066" s="9" t="s">
        <v>154</v>
      </c>
      <c r="I1066" s="9" t="s">
        <v>4</v>
      </c>
      <c r="J1066" s="9" t="s">
        <v>9</v>
      </c>
      <c r="K1066" s="9" t="s">
        <v>155</v>
      </c>
      <c r="L1066" s="9"/>
      <c r="M1066" s="9"/>
      <c r="N1066" s="9"/>
      <c r="O1066" s="9"/>
      <c r="P1066" s="9"/>
      <c r="Q1066" s="9"/>
      <c r="R1066" s="9"/>
      <c r="S1066" s="9"/>
      <c r="T1066" s="9"/>
      <c r="U1066" s="9"/>
    </row>
    <row r="1067" spans="2:52" s="8" customFormat="1" hidden="1">
      <c r="B1067" s="8" t="s">
        <v>159</v>
      </c>
      <c r="C1067" s="8">
        <f>DCOUNTA(A4:T1048,E4,B1066:B1067)</f>
        <v>0</v>
      </c>
      <c r="D1067" s="8" t="s">
        <v>159</v>
      </c>
      <c r="E1067" s="9">
        <f>DSUM(A4:T1048,F4,D1066:D1067)</f>
        <v>0</v>
      </c>
      <c r="F1067" s="9" t="s">
        <v>159</v>
      </c>
      <c r="G1067" s="9" t="s">
        <v>156</v>
      </c>
      <c r="H1067" s="9">
        <f>DCOUNTA(A4:T1048,G4,F1066:G1067)</f>
        <v>0</v>
      </c>
      <c r="I1067" s="9" t="s">
        <v>159</v>
      </c>
      <c r="J1067" s="9" t="s">
        <v>157</v>
      </c>
      <c r="K1067" s="9">
        <f>DCOUNTA(A4:T1048,J4,I1066:J1067)</f>
        <v>0</v>
      </c>
      <c r="L1067" s="9"/>
      <c r="M1067" s="9"/>
      <c r="N1067" s="9"/>
      <c r="O1067" s="9"/>
      <c r="P1067" s="9"/>
      <c r="Q1067" s="9"/>
      <c r="R1067" s="9"/>
      <c r="S1067" s="9"/>
      <c r="T1067" s="9"/>
      <c r="U1067" s="9"/>
    </row>
    <row r="1068" spans="2:52" s="8" customFormat="1" hidden="1"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</row>
    <row r="1069" spans="2:52" s="8" customFormat="1" hidden="1">
      <c r="B1069" s="8" t="s">
        <v>4</v>
      </c>
      <c r="D1069" s="8" t="s">
        <v>4</v>
      </c>
      <c r="E1069" s="9" t="s">
        <v>5</v>
      </c>
      <c r="F1069" s="9" t="s">
        <v>4</v>
      </c>
      <c r="G1069" s="9" t="s">
        <v>6</v>
      </c>
      <c r="H1069" s="9" t="s">
        <v>154</v>
      </c>
      <c r="I1069" s="9" t="s">
        <v>4</v>
      </c>
      <c r="J1069" s="9" t="s">
        <v>9</v>
      </c>
      <c r="K1069" s="9" t="s">
        <v>155</v>
      </c>
      <c r="L1069" s="9"/>
      <c r="M1069" s="9"/>
      <c r="N1069" s="9"/>
      <c r="O1069" s="9"/>
      <c r="P1069" s="9"/>
      <c r="Q1069" s="9"/>
      <c r="R1069" s="9"/>
      <c r="S1069" s="9"/>
      <c r="T1069" s="9"/>
      <c r="U1069" s="9"/>
    </row>
    <row r="1070" spans="2:52" s="8" customFormat="1" hidden="1">
      <c r="B1070" s="8" t="s">
        <v>35</v>
      </c>
      <c r="C1070" s="8">
        <f>DCOUNTA(B4:T1048,B1069,B1069:B1070)</f>
        <v>1</v>
      </c>
      <c r="D1070" s="8" t="s">
        <v>35</v>
      </c>
      <c r="E1070" s="9">
        <f>DSUM(A4:T1048,F4,D1069:D1070)</f>
        <v>2.496</v>
      </c>
      <c r="F1070" s="9" t="s">
        <v>35</v>
      </c>
      <c r="G1070" s="9" t="s">
        <v>156</v>
      </c>
      <c r="H1070" s="9">
        <f>DCOUNTA(A4:T1048,G4,F1069:G1070)</f>
        <v>0</v>
      </c>
      <c r="I1070" s="9" t="s">
        <v>35</v>
      </c>
      <c r="J1070" s="9" t="s">
        <v>157</v>
      </c>
      <c r="K1070" s="9">
        <f>DCOUNTA(A4:T1048,J4,I1069:J1070)</f>
        <v>0</v>
      </c>
      <c r="L1070" s="9"/>
      <c r="M1070" s="9"/>
      <c r="N1070" s="9"/>
      <c r="O1070" s="9"/>
      <c r="P1070" s="9"/>
      <c r="Q1070" s="9"/>
      <c r="R1070" s="9"/>
      <c r="S1070" s="9"/>
      <c r="T1070" s="9"/>
      <c r="U1070" s="9"/>
    </row>
    <row r="1071" spans="2:52" s="8" customFormat="1"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</row>
    <row r="1072" spans="2:52" s="8" customFormat="1" ht="15.75">
      <c r="C1072" s="10" t="s">
        <v>160</v>
      </c>
      <c r="D1072" s="10" t="s">
        <v>161</v>
      </c>
      <c r="E1072" s="10" t="s">
        <v>162</v>
      </c>
      <c r="F1072" s="10" t="s">
        <v>163</v>
      </c>
      <c r="G1072" s="10" t="s">
        <v>164</v>
      </c>
      <c r="H1072" s="9"/>
      <c r="I1072" s="9"/>
      <c r="J1072" s="9"/>
      <c r="K1072" s="9"/>
      <c r="L1072" s="9"/>
      <c r="M1072" s="9"/>
      <c r="N1072" s="9"/>
      <c r="O1072" s="11"/>
      <c r="P1072" s="9"/>
      <c r="Q1072" s="9"/>
      <c r="R1072" s="9"/>
      <c r="S1072" s="9"/>
      <c r="T1072" s="9"/>
      <c r="U1072" s="9"/>
      <c r="AY1072" s="8" t="s">
        <v>165</v>
      </c>
      <c r="AZ1072" s="8" t="s">
        <v>166</v>
      </c>
    </row>
    <row r="1073" spans="3:21" s="8" customFormat="1" ht="15.75">
      <c r="C1073" s="12">
        <f>C1054</f>
        <v>12</v>
      </c>
      <c r="D1073" s="13" t="s">
        <v>167</v>
      </c>
      <c r="E1073" s="13">
        <f>E1054</f>
        <v>42.298000000000002</v>
      </c>
      <c r="F1073" s="12">
        <f>H1054</f>
        <v>5</v>
      </c>
      <c r="G1073" s="12">
        <f>K1054</f>
        <v>1</v>
      </c>
      <c r="H1073" s="9"/>
      <c r="I1073" s="9"/>
      <c r="J1073" s="9"/>
      <c r="K1073" s="9"/>
      <c r="L1073" s="9"/>
      <c r="M1073" s="9"/>
      <c r="N1073" s="9"/>
      <c r="O1073" s="11"/>
      <c r="P1073" s="9"/>
      <c r="Q1073" s="9"/>
      <c r="R1073" s="9"/>
      <c r="S1073" s="9"/>
      <c r="T1073" s="9"/>
      <c r="U1073" s="9"/>
    </row>
    <row r="1074" spans="3:21" s="8" customFormat="1" ht="15.75">
      <c r="C1074" s="12">
        <f>C1057</f>
        <v>4</v>
      </c>
      <c r="D1074" s="13" t="s">
        <v>168</v>
      </c>
      <c r="E1074" s="13">
        <f>E1057</f>
        <v>18.271000000000001</v>
      </c>
      <c r="F1074" s="12">
        <f>H1057</f>
        <v>2</v>
      </c>
      <c r="G1074" s="12">
        <f>K1057</f>
        <v>2</v>
      </c>
      <c r="H1074" s="9"/>
      <c r="I1074" s="9"/>
      <c r="J1074" s="9"/>
      <c r="K1074" s="9"/>
      <c r="L1074" s="9"/>
      <c r="M1074" s="9"/>
      <c r="N1074" s="9"/>
      <c r="O1074" s="11"/>
      <c r="P1074" s="9"/>
      <c r="Q1074" s="9"/>
      <c r="R1074" s="9"/>
      <c r="S1074" s="9"/>
      <c r="T1074" s="9"/>
      <c r="U1074" s="9"/>
    </row>
    <row r="1075" spans="3:21" s="8" customFormat="1" ht="15.75">
      <c r="C1075" s="12">
        <f>C1060</f>
        <v>0</v>
      </c>
      <c r="D1075" s="13" t="s">
        <v>169</v>
      </c>
      <c r="E1075" s="13">
        <f>E1060</f>
        <v>0</v>
      </c>
      <c r="F1075" s="12">
        <f>H1060</f>
        <v>0</v>
      </c>
      <c r="G1075" s="12">
        <f>K1060</f>
        <v>0</v>
      </c>
      <c r="H1075" s="9"/>
      <c r="I1075" s="9"/>
      <c r="J1075" s="9"/>
      <c r="K1075" s="9"/>
      <c r="L1075" s="9"/>
      <c r="M1075" s="9"/>
      <c r="N1075" s="9"/>
      <c r="O1075" s="11"/>
      <c r="P1075" s="9"/>
      <c r="Q1075" s="9"/>
      <c r="R1075" s="9"/>
      <c r="S1075" s="9"/>
      <c r="T1075" s="9"/>
      <c r="U1075" s="9"/>
    </row>
    <row r="1076" spans="3:21" s="8" customFormat="1" ht="15.75">
      <c r="C1076" s="12">
        <f>C1063</f>
        <v>3</v>
      </c>
      <c r="D1076" s="13" t="s">
        <v>170</v>
      </c>
      <c r="E1076" s="13">
        <f>E1063</f>
        <v>19.765999999999998</v>
      </c>
      <c r="F1076" s="12">
        <f>H1063</f>
        <v>1</v>
      </c>
      <c r="G1076" s="12">
        <f>K1063</f>
        <v>1</v>
      </c>
      <c r="H1076" s="9"/>
      <c r="I1076" s="9"/>
      <c r="J1076" s="9"/>
      <c r="K1076" s="9"/>
      <c r="L1076" s="9"/>
      <c r="M1076" s="9"/>
      <c r="N1076" s="9"/>
      <c r="O1076" s="11"/>
      <c r="P1076" s="9"/>
      <c r="Q1076" s="9"/>
      <c r="R1076" s="9"/>
      <c r="S1076" s="9"/>
      <c r="T1076" s="9"/>
      <c r="U1076" s="9"/>
    </row>
    <row r="1077" spans="3:21" s="8" customFormat="1" ht="15.75">
      <c r="C1077" s="12">
        <f>C1067</f>
        <v>0</v>
      </c>
      <c r="D1077" s="13" t="s">
        <v>159</v>
      </c>
      <c r="E1077" s="13">
        <f>E1067</f>
        <v>0</v>
      </c>
      <c r="F1077" s="12">
        <f>H1067</f>
        <v>0</v>
      </c>
      <c r="G1077" s="12">
        <f>K1067</f>
        <v>0</v>
      </c>
      <c r="H1077" s="9"/>
      <c r="I1077" s="9"/>
      <c r="J1077" s="9"/>
      <c r="K1077" s="9"/>
      <c r="L1077" s="9"/>
      <c r="M1077" s="9"/>
      <c r="N1077" s="9"/>
      <c r="O1077" s="11"/>
      <c r="P1077" s="9"/>
      <c r="Q1077" s="9"/>
      <c r="R1077" s="9"/>
      <c r="S1077" s="9"/>
      <c r="T1077" s="9"/>
      <c r="U1077" s="9"/>
    </row>
    <row r="1078" spans="3:21" s="8" customFormat="1" ht="15.75">
      <c r="C1078" s="12">
        <f>C1070</f>
        <v>1</v>
      </c>
      <c r="D1078" s="13" t="s">
        <v>171</v>
      </c>
      <c r="E1078" s="13">
        <f>E1070</f>
        <v>2.496</v>
      </c>
      <c r="F1078" s="12">
        <f>H1070</f>
        <v>0</v>
      </c>
      <c r="G1078" s="12">
        <f>K1070</f>
        <v>0</v>
      </c>
      <c r="H1078" s="9"/>
      <c r="I1078" s="9"/>
      <c r="J1078" s="9"/>
      <c r="K1078" s="9"/>
      <c r="L1078" s="9"/>
      <c r="M1078" s="9"/>
      <c r="N1078" s="9"/>
      <c r="O1078" s="11"/>
      <c r="P1078" s="9"/>
      <c r="Q1078" s="9"/>
      <c r="R1078" s="9"/>
      <c r="S1078" s="9"/>
      <c r="T1078" s="9"/>
      <c r="U1078" s="9"/>
    </row>
    <row r="1079" spans="3:21" s="8" customFormat="1" ht="15.75">
      <c r="C1079" s="14"/>
      <c r="D1079" s="10" t="s">
        <v>172</v>
      </c>
      <c r="E1079" s="10">
        <f>E1073</f>
        <v>42.298000000000002</v>
      </c>
      <c r="F1079" s="14"/>
      <c r="G1079" s="9"/>
      <c r="H1079" s="9"/>
      <c r="I1079" s="9"/>
      <c r="J1079" s="9"/>
      <c r="K1079" s="9"/>
      <c r="L1079" s="9"/>
      <c r="M1079" s="9"/>
      <c r="N1079" s="9"/>
      <c r="O1079" s="11"/>
      <c r="P1079" s="9"/>
      <c r="Q1079" s="9"/>
      <c r="R1079" s="9"/>
      <c r="S1079" s="9"/>
      <c r="T1079" s="9"/>
      <c r="U1079" s="9"/>
    </row>
    <row r="1080" spans="3:21" s="8" customFormat="1" ht="15.75">
      <c r="C1080" s="14"/>
      <c r="D1080" s="10" t="s">
        <v>173</v>
      </c>
      <c r="E1080" s="10">
        <f>E1073+E1074+E1075+E1076+E1077+E1078</f>
        <v>82.831000000000003</v>
      </c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</row>
    <row r="1081" spans="3:21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1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1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1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1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1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1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1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5:20" s="1" customFormat="1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2021-02-17T22:43:31Z</dcterms:created>
  <dcterms:modified xsi:type="dcterms:W3CDTF">2021-02-17T22:43:41Z</dcterms:modified>
</cp:coreProperties>
</file>