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4" i="1"/>
  <c r="C1072" s="1"/>
  <c r="K1061"/>
  <c r="G1071" s="1"/>
  <c r="H1061"/>
  <c r="F1071" s="1"/>
  <c r="E1061"/>
  <c r="E1071" s="1"/>
  <c r="C1061"/>
  <c r="C1071" s="1"/>
  <c r="C1057"/>
  <c r="C1070" s="1"/>
  <c r="K1054"/>
  <c r="G1069" s="1"/>
  <c r="H1054"/>
  <c r="F1069" s="1"/>
  <c r="E1054"/>
  <c r="E1069" s="1"/>
  <c r="C1054"/>
  <c r="C1069" s="1"/>
  <c r="K1051"/>
  <c r="G1068" s="1"/>
  <c r="H1051"/>
  <c r="F1068" s="1"/>
  <c r="E1051"/>
  <c r="E1068" s="1"/>
  <c r="C1051"/>
  <c r="C1068" s="1"/>
  <c r="C1048"/>
  <c r="C1067" s="1"/>
  <c r="J11"/>
  <c r="I11"/>
  <c r="H11"/>
  <c r="G11"/>
  <c r="F11"/>
  <c r="J10"/>
  <c r="I10"/>
  <c r="H10"/>
  <c r="G10"/>
  <c r="F10"/>
  <c r="J9"/>
  <c r="K1057" s="1"/>
  <c r="G1070" s="1"/>
  <c r="I9"/>
  <c r="H9"/>
  <c r="G9"/>
  <c r="H1057" s="1"/>
  <c r="F1070" s="1"/>
  <c r="F9"/>
  <c r="E1057" s="1"/>
  <c r="E1070" s="1"/>
  <c r="J8"/>
  <c r="K1064" s="1"/>
  <c r="G1072" s="1"/>
  <c r="I8"/>
  <c r="H8"/>
  <c r="G8"/>
  <c r="H1064" s="1"/>
  <c r="F1072" s="1"/>
  <c r="F8"/>
  <c r="E1064" s="1"/>
  <c r="E1072" s="1"/>
  <c r="J7"/>
  <c r="I7"/>
  <c r="H7"/>
  <c r="G7"/>
  <c r="F7"/>
  <c r="J6"/>
  <c r="I6"/>
  <c r="H6"/>
  <c r="G6"/>
  <c r="F6"/>
  <c r="J5"/>
  <c r="K1048" s="1"/>
  <c r="G1067" s="1"/>
  <c r="I5"/>
  <c r="H5"/>
  <c r="G5"/>
  <c r="H1048" s="1"/>
  <c r="F1067" s="1"/>
  <c r="F5"/>
  <c r="E1048" s="1"/>
  <c r="E1067" s="1"/>
  <c r="E1073" l="1"/>
  <c r="E1074"/>
</calcChain>
</file>

<file path=xl/sharedStrings.xml><?xml version="1.0" encoding="utf-8"?>
<sst xmlns="http://schemas.openxmlformats.org/spreadsheetml/2006/main" count="182" uniqueCount="93">
  <si>
    <t>INGENIERÍA CELULAR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</si>
  <si>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</si>
  <si>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</si>
  <si>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</si>
  <si>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</si>
  <si>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</si>
  <si>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</si>
  <si>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</si>
  <si>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</si>
  <si>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</si>
  <si>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</si>
  <si>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</si>
  <si>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</si>
  <si>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</si>
  <si>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</si>
  <si>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</si>
  <si>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</si>
  <si>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</si>
  <si>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</si>
  <si>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</si>
  <si>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Corvillo, F; Nozal, P; Lopez-Lera, A; De Miguel, MP; Pinero-Fernandez, JA; De Lucas, R; Garcia-Concepcion, MD; Beato, MJ; Araujo-Vilar, D; Lopez-Trascasa, M</t>
  </si>
  <si>
    <t>Evidence of ongoing complement activation on adipose tissue from an 11-year-old girl with Barraquer-Simons syndrome</t>
  </si>
  <si>
    <t>JOURNAL OF DERMATOLOGY</t>
  </si>
  <si>
    <t>Article</t>
  </si>
  <si>
    <t>[Corvillo, Fernando; Nozal, Pilar; Lopez-Lera, Alberto; Lopez-Trascasa, Margarita] La Paz Univ Hosp, Hosp La Paz Inst Hlth Res IdiPAZ, Complement Res Grp, 261 Paseo de la Castellana, Madrid 28046, Spain; [Corvillo, Fernando; Nozal, Pilar; Lopez-Lera, Alberto] Ctr Biomed Network Res Rare Dis CIBERER U754, Madrid, Spain; [Nozal, Pilar] La Paz Univ Hosp, Unit Immunol, Madrid, Spain; [De Miguel, Maria P.] La Paz Univ Hosp, Cell Engn Lab, IdiPAZ, Res Inst, Madrid, Spain; [Alberto Pinero-Fernandez, Juan] Hosp Univ Virgen de la Arrixaca, Dept Nephrol, Murcia, Spain; [De Lucas, Raul] La Paz Univ Hosp Madrid, Dept Dermatol, Madrid, Spain; [Garcia-Concepcion, Maria D.; Beato, Maria J.] La Paz Univ Hosp Madrid, Dept Pathol, Madrid, Spain; [Araujo-Vilar, David] Univ Santiago de Compostela, Sch Med, Ctr Res Mol Med &amp; Chron Dis CIMUS IDIS, Thyroid &amp; Metab Dis Unit UETeM, Santiago De Compostela, Spain; [Lopez-Trascasa, Margarita] Univ Autonoma Madrid, Madrid, Spain</t>
  </si>
  <si>
    <t>Corvillo, F (corresponding author), La Paz Univ Hosp, Hosp La Paz Inst Hlth Res IdiPAZ, Complement Res Grp, 261 Paseo de la Castellana, Madrid 28046, Spain.</t>
  </si>
  <si>
    <t>0385-2407</t>
  </si>
  <si>
    <t>DEC</t>
  </si>
  <si>
    <t>Barreno, CP; Gonzalez-Peramato, P; Nistal, M</t>
  </si>
  <si>
    <t>Vascular and inflammatory effects of estrogen and anti-androgen therapy in the testis and epididymis of male to female transgender adults</t>
  </si>
  <si>
    <t>REPRODUCTIVE TOXICOLOGY</t>
  </si>
  <si>
    <t>[Pena Barreno, Cristina; Gonzalez-Peramato, Pilar] Univ Autonoma Madrid, Sch Med, Dept Pathol, Arzobispo Morcillo 4, Madrid 28029, Spain; [Gonzalez-Peramato, Pilar] Hosp Univ La Paz, Dept Pathol, Castellana 261, Madrid 28046, Spain; [Nistal, Manuel] Univ Autonoma Madrid, Sch Med, Dept Anat Histol &amp; Neurosci, Arzobispo Morcillo 4, Madrid 28029, Spain</t>
  </si>
  <si>
    <t>Barreno, CP (corresponding author), Univ Autonoma Madrid, Sch Med, Dept Pathol, Arzobispo Morcillo 4, Madrid 28029, Spain.</t>
  </si>
  <si>
    <t>0890-6238</t>
  </si>
  <si>
    <t>AUG</t>
  </si>
  <si>
    <t>Ibarra-Ramirez, M; Calvo-Anguiano, G; Lugo-Trampe, JD; Martinez-de-Villarreal, LE; Rodriguez-Torres, D; Nistal, M; Gonzalez-Peramato, P</t>
  </si>
  <si>
    <t>Expression profile of microRNAs in the testes of patients with Klinefelter syndrome</t>
  </si>
  <si>
    <t>SCIENTIFIC REPORTS</t>
  </si>
  <si>
    <t>[Ibarra-Ramirez, Marisol; Calvo-Anguiano, Geovana; de Jesus Lugo-Trampe, Jose; Elia Martinez-de-Villarreal, Laura; Rodriguez-Torres, David] Univ Autonoma Nuevo Leon, Genet Dept, Fac Med, Av Gonzalitos S-N Cruce Con Av Madero, Monterrey 64460, NL, Mexico; [Ibarra-Ramirez, Marisol; Calvo-Anguiano, Geovana; de Jesus Lugo-Trampe, Jose; Elia Martinez-de-Villarreal, Laura; Rodriguez-Torres, David] Univ Autonoma Nuevo Leon, Univ Hosp Jose E Gonzalez, Av Gonzalitos S-N Cruce Con Av Madero, Monterrey 64460, NL, Mexico; [Nistal, Manuel] Univ Autonoma Madrid, Dept Anat Histol &amp; Neurosci, C Arzobispo Morcillo 4, Madrid 28029, Spain; [Gonzalez-Peramato, Pilar] Univ Hosp La Paz, Dept Pathol Anat, C Arzobispo Morcillo 4, Madrid 28029, Spain; [Gonzalez-Peramato, Pilar] Univ Autonoma Madrid, C Arzobispo Morcillo 4, Madrid 28029, Spain</t>
  </si>
  <si>
    <t>Gonzalez-Peramato, P (corresponding author), Univ Hosp La Paz, Dept Pathol Anat, C Arzobispo Morcillo 4, Madrid 28029, Spain.; Gonzalez-Peramato, P (corresponding author), Univ Autonoma Madrid, C Arzobispo Morcillo 4, Madrid 28029, Spain.</t>
  </si>
  <si>
    <t>2045-2322</t>
  </si>
  <si>
    <t>Jimenez-Heffernan, JA; Rodriguez-Garcia, AM; Gonzalez-Peramato, P; Lopez-Ferrer, P; Munoz-Hernandez, P; Gordillo, CH; Viguer, JM; Vicandi, B</t>
  </si>
  <si>
    <t>Fine needle aspiration cytology of polymorphous adenocarcinoma of the salivary glands: A report of 11 patients and review of the literature</t>
  </si>
  <si>
    <t>DIAGNOSTIC CYTOPATHOLOGY</t>
  </si>
  <si>
    <t>Review</t>
  </si>
  <si>
    <t>[Jimenez-Heffernan, Jose A.; Munoz-Hernandez, Patricia; Gordillo, Carlos H.] Univ Hosp La Princesa, Dept Pathol, Madrid, Spain; [Rodriguez-Garcia, Ana M.; Gonzalez-Peramato, Pilar; Lopez-Ferrer, Pilar; Viguer, Jose M.; Vicandi, Blanca] Univ Hosp La Paz, Dept Pathol, Madrid, Spain</t>
  </si>
  <si>
    <t>Jimenez-Heffernan, JA (corresponding author), Hosp Univ La Princesa, Dept Anat Patol, Diego de Leon 62, Madrid 28006, Spain.</t>
  </si>
  <si>
    <t>8755-1039</t>
  </si>
  <si>
    <t>NOV</t>
  </si>
  <si>
    <t>Gonzalez-Peramato, P</t>
  </si>
  <si>
    <t>THE BEST REVIEWER OF THE MONTH May 2020 PILAR GONZALEZ-PERAMATO</t>
  </si>
  <si>
    <t>ARCHIVOS ESPANOLES DE UROLOGIA</t>
  </si>
  <si>
    <t>Editorial Material</t>
  </si>
  <si>
    <t>[Gonzalez-Peramato, Pilar] Hosp Univ Guadalajara, Anat Patol, Guadalajara, Spain; [Gonzalez-Peramato, Pilar] Hosp Univ La Paz, Anat Patol, Secc Uropatol, Madrid, Spain; [Gonzalez-Peramato, Pilar] Hosp Univ La Paz, Serv Anat Patol, Secc Uropatol, Madrid, Spain; [Gonzalez-Peramato, Pilar] Univ Alcala UA, Fac Med, Ciencias Salud, Alcala De Henares, Spain; [Gonzalez-Peramato, Pilar] UAM, Madrid, Spain; [Gonzalez-Peramato, Pilar] UAM, Fac Med, Anat Patol, Madrid, Spain; [Gonzalez-Peramato, Pilar] UAM, Fac Med, Dept Anat Patol, Madrid, Spain</t>
  </si>
  <si>
    <t>Gonzalez-Peramato, P (corresponding author), Hosp Univ La Paz, Serv Anat Patol, Secc Uropatol, Madrid, Spain.; Gonzalez-Peramato, P (corresponding author), UAM, Fac Med, Anat Patol, Madrid, Spain.; Gonzalez-Peramato, P (corresponding author), UAM, Fac Med, Dept Anat Patol, Madrid, Spain.</t>
  </si>
  <si>
    <t>0004-0614</t>
  </si>
  <si>
    <t>MAY</t>
  </si>
  <si>
    <t>El Zarif, M; Jawad, KA; Del Barrio, JLA; Jawad, ZA; Palazon-Bru, A; de Miguel, MP; Saba, P; Makdissy, N; Alio, JL</t>
  </si>
  <si>
    <t>Corneal Stroma Cell Density Evolution in Keratoconus Corneas Following the Implantation of Adipose Mesenchymal Stem Cells and Corneal Laminas: An In Vivo Confocal Microscopy Study</t>
  </si>
  <si>
    <t>INVESTIGATIVE OPHTHALMOLOGY &amp; VISUAL SCIENCE</t>
  </si>
  <si>
    <t>[El Zarif, Mona; Jawad, Karim A.; Jawad, Ziad A.] Opt Gen, Saida, Lebanon; [Alio Del Barrio, Jorge L.; Alio, Jorge L.] Vissum Corporac, Cornea Cataract &amp; Refract Surg Unit, Alicante, Spain; [El Zarif, Mona; Alio Del Barrio, Jorge L.; Alio, Jorge L.] Miguel Hernandez Univ, Div Ophthalmol, Alicante, Spain; [Palazon-Bru, Antonio] Miguel Hernandez Univ, Dept Clin Med, Alicante, Spain; [de Miguel, Maria P.] La Paz Hosp Res Inst, IdiPAZ, Cell Engn Lab, Madrid, Spain; [Saba, Peggy] Inst Tech Ind Super Dekwaneh, Beirut, Lebanon; [El Zarif, Mona; Makdissy, Nehman] Lebanese Univ, Fac Sci, Genom Surveillance &amp; Biotherapy Lab, Tripoli, Libya; [El Zarif, Mona] Lebanese Univ, Doctoral Sch Sci &amp; Technol, Hadath, Libya</t>
  </si>
  <si>
    <t>Alio, JL (corresponding author), Vissum, Calle Cabanal 1, Alicante 03016, Spain.</t>
  </si>
  <si>
    <t>0146-0404</t>
  </si>
  <si>
    <t>APR</t>
  </si>
  <si>
    <t>Sanchez, A; Contreras-Jurado, C; Rodriguez, D; Regadera, J; Alemany, S; Aranda, A</t>
  </si>
  <si>
    <t>Hematopoiesis in aged female mice devoid of thyroid hormone receptors</t>
  </si>
  <si>
    <t>JOURNAL OF ENDOCRINOLOGY</t>
  </si>
  <si>
    <t>[Sanchez, Angela; Contreras-Jurado, Constanza; Rodriguez, Diego; Alemany, Susana; Aranda, Ana] CSIC, Inst Invest Biomed Alberto Sols, Madrid, Spain; [Sanchez, Angela; Contreras-Jurado, Constanza; Rodriguez, Diego; Alemany, Susana; Aranda, Ana] Univ Autonoma Madrid, Madrid, Spain; [Contreras-Jurado, Constanza; Aranda, Ana] Ctr Invest Biomed Red Canc CIBERONC, Madrid, Spain; [Regadera, Javier] Univ Autonoma Madrid, Dept Anat Histol &amp; Neurosci, Madrid, Spain</t>
  </si>
  <si>
    <t>Alemany, S; Aranda, A (corresponding author), CSIC, Inst Invest Biomed Alberto Sols, Madrid, Spain.; Alemany, S; Aranda, A (corresponding author), Univ Autonoma Madrid, Madrid, Spain.; Aranda, A (corresponding author), Ctr Invest Biomed Red Canc CIBERONC, Madrid, Spain.</t>
  </si>
  <si>
    <t>0022-0795</t>
  </si>
  <si>
    <t>JAN</t>
  </si>
  <si>
    <t>1587-1599</t>
  </si>
  <si>
    <t>1º CUARTIL</t>
  </si>
  <si>
    <t>1º DECIL</t>
  </si>
  <si>
    <t>Q1</t>
  </si>
  <si>
    <t>SI</t>
  </si>
  <si>
    <t>Letter</t>
  </si>
  <si>
    <t>10.1016/j.thromres.2017.03.016</t>
  </si>
  <si>
    <t>MEDLINE:28324767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</si>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</sst>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40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5" customWidth="1"/>
    <col min="6" max="7" width="9" style="15"/>
    <col min="8" max="9" width="0" style="15" hidden="1" customWidth="1"/>
    <col min="10" max="10" width="9" style="15"/>
    <col min="11" max="12" width="0" style="15" hidden="1" customWidth="1"/>
    <col min="13" max="13" width="9" style="15"/>
    <col min="14" max="14" width="0" style="15" hidden="1" customWidth="1"/>
    <col min="15" max="20" width="9" style="15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3.0720000000000001</v>
      </c>
      <c r="G5" s="7" t="str">
        <f>VLOOKUP(N5,[1]Revistas!$B$2:$G$62885,3,FALSE)</f>
        <v>Q2</v>
      </c>
      <c r="H5" s="7" t="str">
        <f>VLOOKUP(N5,[1]Revistas!$B$2:$G$62885,4,FALSE)</f>
        <v>DERMATOLOGY -- SCIE</v>
      </c>
      <c r="I5" s="7" t="str">
        <f>VLOOKUP(N5,[1]Revistas!$B$2:$G$62885,5,FALSE)</f>
        <v>20/68</v>
      </c>
      <c r="J5" s="7" t="str">
        <f>VLOOKUP(N5,[1]Revistas!$B$2:$G$62885,6,FALSE)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47</v>
      </c>
      <c r="R5" s="7">
        <v>12</v>
      </c>
      <c r="S5" s="7">
        <v>1439</v>
      </c>
      <c r="T5" s="7">
        <v>1444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3.121</v>
      </c>
      <c r="G6" s="7" t="str">
        <f>VLOOKUP(N6,[1]Revistas!$B$2:$G$62885,3,FALSE)</f>
        <v>Q2</v>
      </c>
      <c r="H6" s="7" t="str">
        <f>VLOOKUP(N6,[1]Revistas!$B$2:$G$62885,4,FALSE)</f>
        <v>TOXICOLOGY -- SCIE</v>
      </c>
      <c r="I6" s="7" t="str">
        <f>VLOOKUP(N6,[1]Revistas!$B$2:$G$62885,5,FALSE)</f>
        <v>38/92</v>
      </c>
      <c r="J6" s="7" t="str">
        <f>VLOOKUP(N6,[1]Revistas!$B$2:$G$62885,6,FALSE)</f>
        <v>NO</v>
      </c>
      <c r="K6" s="7" t="s">
        <v>31</v>
      </c>
      <c r="L6" s="7" t="s">
        <v>32</v>
      </c>
      <c r="M6" s="7">
        <v>0</v>
      </c>
      <c r="N6" s="7" t="s">
        <v>33</v>
      </c>
      <c r="O6" s="7" t="s">
        <v>34</v>
      </c>
      <c r="P6" s="7">
        <v>2020</v>
      </c>
      <c r="Q6" s="7">
        <v>95</v>
      </c>
      <c r="R6" s="7"/>
      <c r="S6" s="7">
        <v>37</v>
      </c>
      <c r="T6" s="7">
        <v>44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3.9980000000000002</v>
      </c>
      <c r="G7" s="7" t="str">
        <f>VLOOKUP(N7,[1]Revistas!$B$2:$G$62885,3,FALSE)</f>
        <v>Q1</v>
      </c>
      <c r="H7" s="7" t="str">
        <f>VLOOKUP(N7,[1]Revistas!$B$2:$G$62885,4,FALSE)</f>
        <v>MULTIDISCIPLINARY SCIENCES -- SCIE</v>
      </c>
      <c r="I7" s="7" t="str">
        <f>VLOOKUP(N7,[1]Revistas!$B$2:$G$62885,5,FALSE)</f>
        <v>17/71</v>
      </c>
      <c r="J7" s="7" t="str">
        <f>VLOOKUP(N7,[1]Revistas!$B$2:$G$62885,6,FALSE)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>
        <v>40360</v>
      </c>
      <c r="P7" s="7">
        <v>2020</v>
      </c>
      <c r="Q7" s="7">
        <v>10</v>
      </c>
      <c r="R7" s="7">
        <v>1</v>
      </c>
      <c r="S7" s="7"/>
      <c r="T7" s="7"/>
    </row>
    <row r="8" spans="2:20" s="1" customFormat="1">
      <c r="B8" s="6" t="s">
        <v>41</v>
      </c>
      <c r="C8" s="6" t="s">
        <v>42</v>
      </c>
      <c r="D8" s="6" t="s">
        <v>43</v>
      </c>
      <c r="E8" s="7" t="s">
        <v>44</v>
      </c>
      <c r="F8" s="7">
        <f>VLOOKUP(N8,[1]Revistas!$B$2:$G$62863,2,FALSE)</f>
        <v>1.2290000000000001</v>
      </c>
      <c r="G8" s="7" t="str">
        <f>VLOOKUP(N8,[1]Revistas!$B$2:$G$62885,3,FALSE)</f>
        <v>Q3</v>
      </c>
      <c r="H8" s="7" t="str">
        <f>VLOOKUP(N8,[1]Revistas!$B$2:$G$62885,4,FALSE)</f>
        <v>MEDICAL LABORATORY TECHNOLOGY -- SCIE</v>
      </c>
      <c r="I8" s="7" t="str">
        <f>VLOOKUP(N8,[1]Revistas!$B$2:$G$62885,5,FALSE)</f>
        <v>21/29</v>
      </c>
      <c r="J8" s="7" t="str">
        <f>VLOOKUP(N8,[1]Revistas!$B$2:$G$62885,6,FALSE)</f>
        <v>NO</v>
      </c>
      <c r="K8" s="7" t="s">
        <v>45</v>
      </c>
      <c r="L8" s="7" t="s">
        <v>46</v>
      </c>
      <c r="M8" s="7">
        <v>0</v>
      </c>
      <c r="N8" s="7" t="s">
        <v>47</v>
      </c>
      <c r="O8" s="7" t="s">
        <v>48</v>
      </c>
      <c r="P8" s="7">
        <v>2020</v>
      </c>
      <c r="Q8" s="7">
        <v>48</v>
      </c>
      <c r="R8" s="7">
        <v>11</v>
      </c>
      <c r="S8" s="7">
        <v>1013</v>
      </c>
      <c r="T8" s="7">
        <v>1020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52</v>
      </c>
      <c r="F9" s="7">
        <f>VLOOKUP(N9,[1]Revistas!$B$2:$G$62863,2,FALSE)</f>
        <v>0.39500000000000002</v>
      </c>
      <c r="G9" s="7" t="str">
        <f>VLOOKUP(N9,[1]Revistas!$B$2:$G$62885,3,FALSE)</f>
        <v>Q4</v>
      </c>
      <c r="H9" s="7" t="str">
        <f>VLOOKUP(N9,[1]Revistas!$B$2:$G$62885,4,FALSE)</f>
        <v>UROLOGY &amp; NEPHROLOGY -- SCIE</v>
      </c>
      <c r="I9" s="7" t="str">
        <f>VLOOKUP(N9,[1]Revistas!$B$2:$G$62885,5,FALSE)</f>
        <v>84/85</v>
      </c>
      <c r="J9" s="7" t="str">
        <f>VLOOKUP(N9,[1]Revistas!$B$2:$G$62885,6,FALSE)</f>
        <v>NO</v>
      </c>
      <c r="K9" s="7" t="s">
        <v>53</v>
      </c>
      <c r="L9" s="7" t="s">
        <v>54</v>
      </c>
      <c r="M9" s="7">
        <v>0</v>
      </c>
      <c r="N9" s="7" t="s">
        <v>55</v>
      </c>
      <c r="O9" s="7" t="s">
        <v>56</v>
      </c>
      <c r="P9" s="7">
        <v>2020</v>
      </c>
      <c r="Q9" s="7">
        <v>73</v>
      </c>
      <c r="R9" s="7">
        <v>4</v>
      </c>
      <c r="S9" s="7"/>
      <c r="T9" s="7"/>
    </row>
    <row r="10" spans="2:20" s="1" customFormat="1">
      <c r="B10" s="6" t="s">
        <v>57</v>
      </c>
      <c r="C10" s="6" t="s">
        <v>58</v>
      </c>
      <c r="D10" s="6" t="s">
        <v>59</v>
      </c>
      <c r="E10" s="7" t="s">
        <v>23</v>
      </c>
      <c r="F10" s="7">
        <f>VLOOKUP(N10,[1]Revistas!$B$2:$G$62863,2,FALSE)</f>
        <v>3.47</v>
      </c>
      <c r="G10" s="7" t="str">
        <f>VLOOKUP(N10,[1]Revistas!$B$2:$G$62885,3,FALSE)</f>
        <v>Q1</v>
      </c>
      <c r="H10" s="7" t="str">
        <f>VLOOKUP(N10,[1]Revistas!$B$2:$G$62885,4,FALSE)</f>
        <v>OPHTHALMOLOGY -- SCIE</v>
      </c>
      <c r="I10" s="7" t="str">
        <f>VLOOKUP(N10,[1]Revistas!$B$2:$G$62885,5,FALSE)</f>
        <v>10 DE 60</v>
      </c>
      <c r="J10" s="7" t="str">
        <f>VLOOKUP(N10,[1]Revistas!$B$2:$G$62885,6,FALSE)</f>
        <v>NO</v>
      </c>
      <c r="K10" s="7" t="s">
        <v>60</v>
      </c>
      <c r="L10" s="7" t="s">
        <v>61</v>
      </c>
      <c r="M10" s="7">
        <v>1</v>
      </c>
      <c r="N10" s="7" t="s">
        <v>62</v>
      </c>
      <c r="O10" s="7" t="s">
        <v>63</v>
      </c>
      <c r="P10" s="7">
        <v>2020</v>
      </c>
      <c r="Q10" s="7">
        <v>61</v>
      </c>
      <c r="R10" s="7">
        <v>4</v>
      </c>
      <c r="S10" s="7"/>
      <c r="T10" s="7">
        <v>22</v>
      </c>
    </row>
    <row r="11" spans="2:20" s="1" customFormat="1">
      <c r="B11" s="6" t="s">
        <v>64</v>
      </c>
      <c r="C11" s="6" t="s">
        <v>65</v>
      </c>
      <c r="D11" s="6" t="s">
        <v>66</v>
      </c>
      <c r="E11" s="7" t="s">
        <v>23</v>
      </c>
      <c r="F11" s="7">
        <f>VLOOKUP(N11,[1]Revistas!$B$2:$G$62863,2,FALSE)</f>
        <v>4.0410000000000004</v>
      </c>
      <c r="G11" s="7" t="str">
        <f>VLOOKUP(N11,[1]Revistas!$B$2:$G$62885,3,FALSE)</f>
        <v>Q2</v>
      </c>
      <c r="H11" s="7" t="str">
        <f>VLOOKUP(N11,[1]Revistas!$B$2:$G$62885,4,FALSE)</f>
        <v>ENDOCRINOLOGY &amp; METABOLISM -- SCIE</v>
      </c>
      <c r="I11" s="7" t="str">
        <f>VLOOKUP(N11,[1]Revistas!$B$2:$G$62885,5,FALSE)</f>
        <v>37/143</v>
      </c>
      <c r="J11" s="7" t="str">
        <f>VLOOKUP(N11,[1]Revistas!$B$2:$G$62885,6,FALSE)</f>
        <v>NO</v>
      </c>
      <c r="K11" s="7" t="s">
        <v>67</v>
      </c>
      <c r="L11" s="7" t="s">
        <v>68</v>
      </c>
      <c r="M11" s="7">
        <v>0</v>
      </c>
      <c r="N11" s="7" t="s">
        <v>69</v>
      </c>
      <c r="O11" s="7" t="s">
        <v>70</v>
      </c>
      <c r="P11" s="7">
        <v>2020</v>
      </c>
      <c r="Q11" s="7">
        <v>244</v>
      </c>
      <c r="R11" s="7">
        <v>1</v>
      </c>
      <c r="S11" s="7">
        <v>83</v>
      </c>
      <c r="T11" s="7">
        <v>94</v>
      </c>
    </row>
    <row r="12" spans="2:20" s="1" customForma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s="1" customForma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71</v>
      </c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52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52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52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52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52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52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52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52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52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</row>
    <row r="1034" spans="5:52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8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</row>
    <row r="1035" spans="5:52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8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</row>
    <row r="1036" spans="5:52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8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</row>
    <row r="1037" spans="5:52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8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</row>
    <row r="1038" spans="5:52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8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</row>
    <row r="1039" spans="5:52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8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</row>
    <row r="1040" spans="5:52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8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</row>
    <row r="1041" spans="2:52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8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</row>
    <row r="1042" spans="2:52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8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</row>
    <row r="1043" spans="2:52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8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</row>
    <row r="1044" spans="2:52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8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</row>
    <row r="1045" spans="2:52" s="1" customFormat="1" hidden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8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</row>
    <row r="1046" spans="2:52" s="1" customFormat="1" hidden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8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</row>
    <row r="1047" spans="2:52" s="9" customFormat="1" hidden="1">
      <c r="B1047" s="9" t="s">
        <v>4</v>
      </c>
      <c r="C1047" s="9" t="s">
        <v>4</v>
      </c>
      <c r="D1047" s="9" t="s">
        <v>4</v>
      </c>
      <c r="E1047" s="8" t="s">
        <v>5</v>
      </c>
      <c r="F1047" s="8" t="s">
        <v>4</v>
      </c>
      <c r="G1047" s="8" t="s">
        <v>6</v>
      </c>
      <c r="H1047" s="8" t="s">
        <v>72</v>
      </c>
      <c r="I1047" s="8" t="s">
        <v>4</v>
      </c>
      <c r="J1047" s="8" t="s">
        <v>9</v>
      </c>
      <c r="K1047" s="8" t="s">
        <v>73</v>
      </c>
      <c r="L1047" s="8"/>
      <c r="M1047" s="8"/>
      <c r="N1047" s="8"/>
      <c r="O1047" s="8"/>
      <c r="P1047" s="8"/>
      <c r="Q1047" s="8"/>
      <c r="R1047" s="8"/>
      <c r="S1047" s="8"/>
      <c r="T1047" s="8"/>
      <c r="U1047" s="8"/>
    </row>
    <row r="1048" spans="2:52" s="9" customFormat="1" hidden="1">
      <c r="B1048" s="9" t="s">
        <v>23</v>
      </c>
      <c r="C1048" s="9">
        <f>DCOUNTA(A4:T1041,C1047,B1047:B1048)</f>
        <v>5</v>
      </c>
      <c r="D1048" s="9" t="s">
        <v>23</v>
      </c>
      <c r="E1048" s="8">
        <f>DSUM(A4:T1042,F4,D1047:D1048)</f>
        <v>17.701999999999998</v>
      </c>
      <c r="F1048" s="8" t="s">
        <v>23</v>
      </c>
      <c r="G1048" s="8" t="s">
        <v>74</v>
      </c>
      <c r="H1048" s="8">
        <f>DCOUNTA(A4:T1042,G4,F1047:G1048)</f>
        <v>2</v>
      </c>
      <c r="I1048" s="8" t="s">
        <v>23</v>
      </c>
      <c r="J1048" s="8" t="s">
        <v>75</v>
      </c>
      <c r="K1048" s="8">
        <f>DCOUNTA(A4:T1042,J4,I1047:J1048)</f>
        <v>0</v>
      </c>
      <c r="L1048" s="8"/>
      <c r="M1048" s="8"/>
      <c r="N1048" s="8"/>
      <c r="O1048" s="8"/>
      <c r="P1048" s="8"/>
      <c r="Q1048" s="8"/>
      <c r="R1048" s="8"/>
      <c r="S1048" s="8"/>
      <c r="T1048" s="8"/>
      <c r="U1048" s="8"/>
    </row>
    <row r="1049" spans="2:52" s="9" customFormat="1" hidden="1"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</row>
    <row r="1050" spans="2:52" s="9" customFormat="1" hidden="1">
      <c r="B1050" s="9" t="s">
        <v>4</v>
      </c>
      <c r="D1050" s="9" t="s">
        <v>4</v>
      </c>
      <c r="E1050" s="8" t="s">
        <v>5</v>
      </c>
      <c r="F1050" s="8" t="s">
        <v>4</v>
      </c>
      <c r="G1050" s="8" t="s">
        <v>6</v>
      </c>
      <c r="H1050" s="8" t="s">
        <v>72</v>
      </c>
      <c r="I1050" s="8" t="s">
        <v>4</v>
      </c>
      <c r="J1050" s="8" t="s">
        <v>9</v>
      </c>
      <c r="K1050" s="8" t="s">
        <v>73</v>
      </c>
      <c r="L1050" s="8"/>
      <c r="M1050" s="8"/>
      <c r="N1050" s="8"/>
      <c r="O1050" s="8"/>
      <c r="P1050" s="8"/>
      <c r="Q1050" s="8"/>
      <c r="R1050" s="8"/>
      <c r="S1050" s="8"/>
      <c r="T1050" s="8"/>
      <c r="U1050" s="8"/>
    </row>
    <row r="1051" spans="2:52" s="9" customFormat="1" hidden="1">
      <c r="B1051" s="9" t="s">
        <v>76</v>
      </c>
      <c r="C1051" s="9">
        <f>DCOUNTA(A4:T1042,E4,B1050:B1051)</f>
        <v>0</v>
      </c>
      <c r="D1051" s="9" t="s">
        <v>76</v>
      </c>
      <c r="E1051" s="8">
        <f>DSUM(A4:T1042,E1050,D1050:D1051)</f>
        <v>0</v>
      </c>
      <c r="F1051" s="8" t="s">
        <v>76</v>
      </c>
      <c r="G1051" s="8" t="s">
        <v>74</v>
      </c>
      <c r="H1051" s="8">
        <f>DCOUNTA(A4:T1042,G4,F1050:G1051)</f>
        <v>0</v>
      </c>
      <c r="I1051" s="8" t="s">
        <v>76</v>
      </c>
      <c r="J1051" s="8" t="s">
        <v>75</v>
      </c>
      <c r="K1051" s="8">
        <f>DCOUNTA(A4:T1042,J4,I1050:J1051)</f>
        <v>0</v>
      </c>
      <c r="L1051" s="8"/>
      <c r="M1051" s="8"/>
      <c r="N1051" s="8"/>
      <c r="O1051" s="8"/>
      <c r="P1051" s="8"/>
      <c r="Q1051" s="8"/>
      <c r="R1051" s="8"/>
      <c r="S1051" s="8"/>
      <c r="T1051" s="8"/>
      <c r="U1051" s="8"/>
    </row>
    <row r="1052" spans="2:52" s="9" customFormat="1" hidden="1"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</row>
    <row r="1053" spans="2:52" s="9" customFormat="1" hidden="1">
      <c r="B1053" s="9" t="s">
        <v>4</v>
      </c>
      <c r="D1053" s="9" t="s">
        <v>4</v>
      </c>
      <c r="E1053" s="8" t="s">
        <v>5</v>
      </c>
      <c r="F1053" s="8" t="s">
        <v>4</v>
      </c>
      <c r="G1053" s="8" t="s">
        <v>6</v>
      </c>
      <c r="H1053" s="8" t="s">
        <v>72</v>
      </c>
      <c r="I1053" s="8" t="s">
        <v>4</v>
      </c>
      <c r="J1053" s="8" t="s">
        <v>9</v>
      </c>
      <c r="K1053" s="8" t="s">
        <v>73</v>
      </c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AY1053" s="9" t="s">
        <v>77</v>
      </c>
      <c r="AZ1053" s="9" t="s">
        <v>78</v>
      </c>
    </row>
    <row r="1054" spans="2:52" s="9" customFormat="1" hidden="1">
      <c r="B1054" s="9" t="s">
        <v>79</v>
      </c>
      <c r="C1054" s="9">
        <f>DCOUNTA(A4:T1042,E4,B1053:B1054)</f>
        <v>0</v>
      </c>
      <c r="D1054" s="9" t="s">
        <v>79</v>
      </c>
      <c r="E1054" s="8">
        <f>DSUM(A4:T1042,F4,D1053:D1054)</f>
        <v>0</v>
      </c>
      <c r="F1054" s="8" t="s">
        <v>79</v>
      </c>
      <c r="G1054" s="8" t="s">
        <v>74</v>
      </c>
      <c r="H1054" s="8">
        <f>DCOUNTA(A4:T1042,G4,F1053:G1054)</f>
        <v>0</v>
      </c>
      <c r="I1054" s="8" t="s">
        <v>79</v>
      </c>
      <c r="J1054" s="8" t="s">
        <v>75</v>
      </c>
      <c r="K1054" s="8">
        <f>DCOUNTA(A4:T1042,J4,I1053:J1054)</f>
        <v>0</v>
      </c>
      <c r="L1054" s="8"/>
      <c r="M1054" s="8"/>
      <c r="N1054" s="8"/>
      <c r="O1054" s="8"/>
      <c r="P1054" s="8"/>
      <c r="Q1054" s="8"/>
      <c r="R1054" s="8"/>
      <c r="S1054" s="8"/>
      <c r="T1054" s="8"/>
      <c r="U1054" s="8"/>
    </row>
    <row r="1055" spans="2:52" s="9" customFormat="1" hidden="1"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</row>
    <row r="1056" spans="2:52" s="9" customFormat="1" hidden="1">
      <c r="B1056" s="9" t="s">
        <v>4</v>
      </c>
      <c r="D1056" s="9" t="s">
        <v>4</v>
      </c>
      <c r="E1056" s="8" t="s">
        <v>5</v>
      </c>
      <c r="F1056" s="8" t="s">
        <v>4</v>
      </c>
      <c r="G1056" s="8" t="s">
        <v>6</v>
      </c>
      <c r="H1056" s="8" t="s">
        <v>72</v>
      </c>
      <c r="I1056" s="8" t="s">
        <v>4</v>
      </c>
      <c r="J1056" s="8" t="s">
        <v>9</v>
      </c>
      <c r="K1056" s="8" t="s">
        <v>73</v>
      </c>
      <c r="L1056" s="8"/>
      <c r="M1056" s="8"/>
      <c r="N1056" s="8"/>
      <c r="O1056" s="8"/>
      <c r="P1056" s="8"/>
      <c r="Q1056" s="8"/>
      <c r="R1056" s="8"/>
      <c r="S1056" s="8"/>
      <c r="T1056" s="8"/>
      <c r="U1056" s="8"/>
    </row>
    <row r="1057" spans="2:52" s="9" customFormat="1" hidden="1">
      <c r="B1057" s="9" t="s">
        <v>52</v>
      </c>
      <c r="C1057" s="9">
        <f>DCOUNTA(C4:T1042,E4,B1056:B1057)</f>
        <v>1</v>
      </c>
      <c r="D1057" s="9" t="s">
        <v>52</v>
      </c>
      <c r="E1057" s="8">
        <f>DSUM(A4:T1042,F4,D1056:D1057)</f>
        <v>0.39500000000000002</v>
      </c>
      <c r="F1057" s="8" t="s">
        <v>52</v>
      </c>
      <c r="G1057" s="8" t="s">
        <v>74</v>
      </c>
      <c r="H1057" s="8">
        <f>DCOUNTA(A4:T1042,G4,F1056:G1057)</f>
        <v>0</v>
      </c>
      <c r="I1057" s="8" t="s">
        <v>52</v>
      </c>
      <c r="J1057" s="8" t="s">
        <v>75</v>
      </c>
      <c r="K1057" s="8">
        <f>DCOUNTA(A4:T1042,J4,I1056:J1057)</f>
        <v>0</v>
      </c>
      <c r="L1057" s="8"/>
      <c r="M1057" s="8"/>
      <c r="N1057" s="8"/>
      <c r="O1057" s="8"/>
      <c r="P1057" s="8"/>
      <c r="Q1057" s="8"/>
      <c r="R1057" s="8"/>
      <c r="S1057" s="8"/>
      <c r="T1057" s="8"/>
      <c r="U1057" s="8"/>
    </row>
    <row r="1058" spans="2:52" s="9" customFormat="1" hidden="1"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</row>
    <row r="1059" spans="2:52" s="9" customFormat="1" hidden="1"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</row>
    <row r="1060" spans="2:52" s="9" customFormat="1" hidden="1">
      <c r="B1060" s="9" t="s">
        <v>4</v>
      </c>
      <c r="D1060" s="9" t="s">
        <v>4</v>
      </c>
      <c r="E1060" s="8" t="s">
        <v>5</v>
      </c>
      <c r="F1060" s="8" t="s">
        <v>4</v>
      </c>
      <c r="G1060" s="8" t="s">
        <v>6</v>
      </c>
      <c r="H1060" s="8" t="s">
        <v>72</v>
      </c>
      <c r="I1060" s="8" t="s">
        <v>4</v>
      </c>
      <c r="J1060" s="8" t="s">
        <v>9</v>
      </c>
      <c r="K1060" s="8" t="s">
        <v>73</v>
      </c>
      <c r="L1060" s="8"/>
      <c r="M1060" s="8"/>
      <c r="N1060" s="8"/>
      <c r="O1060" s="8"/>
      <c r="P1060" s="8"/>
      <c r="Q1060" s="8"/>
      <c r="R1060" s="8"/>
      <c r="S1060" s="8"/>
      <c r="T1060" s="8"/>
      <c r="U1060" s="8"/>
    </row>
    <row r="1061" spans="2:52" s="9" customFormat="1" hidden="1">
      <c r="B1061" s="9" t="s">
        <v>80</v>
      </c>
      <c r="C1061" s="9">
        <f>DCOUNTA(A4:T1042,E4,B1060:B1061)</f>
        <v>0</v>
      </c>
      <c r="D1061" s="9" t="s">
        <v>80</v>
      </c>
      <c r="E1061" s="8">
        <f>DSUM(A4:T1042,F4,D1060:D1061)</f>
        <v>0</v>
      </c>
      <c r="F1061" s="8" t="s">
        <v>80</v>
      </c>
      <c r="G1061" s="8" t="s">
        <v>74</v>
      </c>
      <c r="H1061" s="8">
        <f>DCOUNTA(A4:T1042,G4,F1060:G1061)</f>
        <v>0</v>
      </c>
      <c r="I1061" s="8" t="s">
        <v>80</v>
      </c>
      <c r="J1061" s="8" t="s">
        <v>75</v>
      </c>
      <c r="K1061" s="8">
        <f>DCOUNTA(A4:T1042,J4,I1060:J1061)</f>
        <v>0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8"/>
    </row>
    <row r="1062" spans="2:52" s="9" customFormat="1" hidden="1"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</row>
    <row r="1063" spans="2:52" s="9" customFormat="1" hidden="1">
      <c r="B1063" s="9" t="s">
        <v>4</v>
      </c>
      <c r="D1063" s="9" t="s">
        <v>4</v>
      </c>
      <c r="E1063" s="8" t="s">
        <v>5</v>
      </c>
      <c r="F1063" s="8" t="s">
        <v>4</v>
      </c>
      <c r="G1063" s="8" t="s">
        <v>6</v>
      </c>
      <c r="H1063" s="8" t="s">
        <v>72</v>
      </c>
      <c r="I1063" s="8" t="s">
        <v>4</v>
      </c>
      <c r="J1063" s="8" t="s">
        <v>9</v>
      </c>
      <c r="K1063" s="8" t="s">
        <v>73</v>
      </c>
      <c r="L1063" s="8"/>
      <c r="M1063" s="8"/>
      <c r="N1063" s="8"/>
      <c r="O1063" s="8"/>
      <c r="P1063" s="8"/>
      <c r="Q1063" s="8"/>
      <c r="R1063" s="8"/>
      <c r="S1063" s="8"/>
      <c r="T1063" s="8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</row>
    <row r="1064" spans="2:52" s="9" customFormat="1" hidden="1">
      <c r="B1064" s="9" t="s">
        <v>44</v>
      </c>
      <c r="C1064" s="9">
        <f>DCOUNTA(B4:T1042,B1063,B1063:B1064)</f>
        <v>1</v>
      </c>
      <c r="D1064" s="9" t="s">
        <v>44</v>
      </c>
      <c r="E1064" s="8">
        <f>DSUM(A4:T1042,F4,D1063:D1064)</f>
        <v>1.2290000000000001</v>
      </c>
      <c r="F1064" s="8" t="s">
        <v>44</v>
      </c>
      <c r="G1064" s="8" t="s">
        <v>74</v>
      </c>
      <c r="H1064" s="8">
        <f>DCOUNTA(A4:T1042,G4,F1063:G1064)</f>
        <v>0</v>
      </c>
      <c r="I1064" s="8" t="s">
        <v>44</v>
      </c>
      <c r="J1064" s="8" t="s">
        <v>75</v>
      </c>
      <c r="K1064" s="8">
        <f>DCOUNTA(A4:T1042,J4,I1063:J1064)</f>
        <v>0</v>
      </c>
      <c r="L1064" s="8"/>
      <c r="M1064" s="8"/>
      <c r="N1064" s="8"/>
      <c r="O1064" s="8"/>
      <c r="P1064" s="8"/>
      <c r="Q1064" s="8"/>
      <c r="R1064" s="8"/>
      <c r="S1064" s="8"/>
      <c r="T1064" s="8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</row>
    <row r="1065" spans="2:52" s="9" customFormat="1"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</row>
    <row r="1066" spans="2:52" s="9" customFormat="1" ht="15.75">
      <c r="C1066" s="10" t="s">
        <v>81</v>
      </c>
      <c r="D1066" s="10" t="s">
        <v>82</v>
      </c>
      <c r="E1066" s="10" t="s">
        <v>83</v>
      </c>
      <c r="F1066" s="10" t="s">
        <v>84</v>
      </c>
      <c r="G1066" s="10" t="s">
        <v>85</v>
      </c>
      <c r="H1066" s="8"/>
      <c r="I1066" s="8"/>
      <c r="J1066" s="8"/>
      <c r="K1066" s="8"/>
      <c r="L1066" s="8"/>
      <c r="M1066" s="8"/>
      <c r="N1066" s="8"/>
      <c r="O1066" s="11"/>
      <c r="P1066" s="8"/>
      <c r="Q1066" s="8"/>
      <c r="R1066" s="8"/>
      <c r="S1066" s="8"/>
      <c r="T1066" s="8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</row>
    <row r="1067" spans="2:52" s="9" customFormat="1" ht="15.75">
      <c r="C1067" s="12">
        <f>C1048</f>
        <v>5</v>
      </c>
      <c r="D1067" s="13" t="s">
        <v>86</v>
      </c>
      <c r="E1067" s="13">
        <f>E1048</f>
        <v>17.701999999999998</v>
      </c>
      <c r="F1067" s="12">
        <f>H1048</f>
        <v>2</v>
      </c>
      <c r="G1067" s="12">
        <f>K1048</f>
        <v>0</v>
      </c>
      <c r="H1067" s="8"/>
      <c r="I1067" s="8"/>
      <c r="J1067" s="8"/>
      <c r="K1067" s="8"/>
      <c r="L1067" s="8"/>
      <c r="M1067" s="8"/>
      <c r="N1067" s="8"/>
      <c r="O1067" s="11"/>
      <c r="P1067" s="8"/>
      <c r="Q1067" s="8"/>
      <c r="R1067" s="8"/>
      <c r="S1067" s="8"/>
      <c r="T1067" s="8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</row>
    <row r="1068" spans="2:52" s="9" customFormat="1" ht="15.75">
      <c r="C1068" s="12">
        <f>C1051</f>
        <v>0</v>
      </c>
      <c r="D1068" s="13" t="s">
        <v>87</v>
      </c>
      <c r="E1068" s="13">
        <f>E1051</f>
        <v>0</v>
      </c>
      <c r="F1068" s="12">
        <f>H1051</f>
        <v>0</v>
      </c>
      <c r="G1068" s="12">
        <f>K1051</f>
        <v>0</v>
      </c>
      <c r="H1068" s="8"/>
      <c r="I1068" s="8"/>
      <c r="J1068" s="8"/>
      <c r="K1068" s="8"/>
      <c r="L1068" s="8"/>
      <c r="M1068" s="8"/>
      <c r="N1068" s="8"/>
      <c r="O1068" s="11"/>
      <c r="P1068" s="8"/>
      <c r="Q1068" s="8"/>
      <c r="R1068" s="8"/>
      <c r="S1068" s="8"/>
      <c r="T1068" s="8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</row>
    <row r="1069" spans="2:52" s="9" customFormat="1" ht="15.75">
      <c r="C1069" s="12">
        <f>C1054</f>
        <v>0</v>
      </c>
      <c r="D1069" s="13" t="s">
        <v>88</v>
      </c>
      <c r="E1069" s="13">
        <f>E1054</f>
        <v>0</v>
      </c>
      <c r="F1069" s="12">
        <f>H1054</f>
        <v>0</v>
      </c>
      <c r="G1069" s="12">
        <f>K1054</f>
        <v>0</v>
      </c>
      <c r="H1069" s="8"/>
      <c r="I1069" s="8"/>
      <c r="J1069" s="8"/>
      <c r="K1069" s="8"/>
      <c r="L1069" s="8"/>
      <c r="M1069" s="8"/>
      <c r="N1069" s="8"/>
      <c r="O1069" s="11"/>
      <c r="P1069" s="8"/>
      <c r="Q1069" s="8"/>
      <c r="R1069" s="8"/>
      <c r="S1069" s="8"/>
      <c r="T1069" s="8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</row>
    <row r="1070" spans="2:52" s="9" customFormat="1" ht="15.75">
      <c r="C1070" s="12">
        <f>C1057</f>
        <v>1</v>
      </c>
      <c r="D1070" s="13" t="s">
        <v>89</v>
      </c>
      <c r="E1070" s="13">
        <f>E1057</f>
        <v>0.39500000000000002</v>
      </c>
      <c r="F1070" s="12">
        <f>H1057</f>
        <v>0</v>
      </c>
      <c r="G1070" s="12">
        <f>K1057</f>
        <v>0</v>
      </c>
      <c r="H1070" s="8"/>
      <c r="I1070" s="8"/>
      <c r="J1070" s="8"/>
      <c r="K1070" s="8"/>
      <c r="L1070" s="8"/>
      <c r="M1070" s="8"/>
      <c r="N1070" s="8"/>
      <c r="O1070" s="11"/>
      <c r="P1070" s="8"/>
      <c r="Q1070" s="8"/>
      <c r="R1070" s="8"/>
      <c r="S1070" s="8"/>
      <c r="T1070" s="8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</row>
    <row r="1071" spans="2:52" s="9" customFormat="1" ht="15.75">
      <c r="C1071" s="12">
        <f>C1061</f>
        <v>0</v>
      </c>
      <c r="D1071" s="13" t="s">
        <v>80</v>
      </c>
      <c r="E1071" s="13">
        <f>E1061</f>
        <v>0</v>
      </c>
      <c r="F1071" s="12">
        <f>H1061</f>
        <v>0</v>
      </c>
      <c r="G1071" s="12">
        <f>K1061</f>
        <v>0</v>
      </c>
      <c r="H1071" s="8"/>
      <c r="I1071" s="8"/>
      <c r="J1071" s="8"/>
      <c r="K1071" s="8"/>
      <c r="L1071" s="8"/>
      <c r="M1071" s="8"/>
      <c r="N1071" s="8"/>
      <c r="O1071" s="11"/>
      <c r="P1071" s="8"/>
      <c r="Q1071" s="8"/>
      <c r="R1071" s="8"/>
      <c r="S1071" s="8"/>
      <c r="T1071" s="8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</row>
    <row r="1072" spans="2:52" s="9" customFormat="1" ht="15.75">
      <c r="C1072" s="12">
        <f>C1064</f>
        <v>1</v>
      </c>
      <c r="D1072" s="13" t="s">
        <v>90</v>
      </c>
      <c r="E1072" s="13">
        <f>E1064</f>
        <v>1.2290000000000001</v>
      </c>
      <c r="F1072" s="12">
        <f>H1064</f>
        <v>0</v>
      </c>
      <c r="G1072" s="12">
        <f>K1064</f>
        <v>0</v>
      </c>
      <c r="H1072" s="8"/>
      <c r="I1072" s="8"/>
      <c r="J1072" s="8"/>
      <c r="K1072" s="8"/>
      <c r="L1072" s="8"/>
      <c r="M1072" s="8"/>
      <c r="N1072" s="8"/>
      <c r="O1072" s="11"/>
      <c r="P1072" s="8"/>
      <c r="Q1072" s="8"/>
      <c r="R1072" s="8"/>
      <c r="S1072" s="8"/>
      <c r="T1072" s="8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</row>
    <row r="1073" spans="3:52" s="9" customFormat="1" ht="15.75">
      <c r="C1073" s="14"/>
      <c r="D1073" s="10" t="s">
        <v>91</v>
      </c>
      <c r="E1073" s="10">
        <f>E1067</f>
        <v>17.701999999999998</v>
      </c>
      <c r="F1073" s="14"/>
      <c r="G1073" s="8"/>
      <c r="H1073" s="8"/>
      <c r="I1073" s="8"/>
      <c r="J1073" s="8"/>
      <c r="K1073" s="8"/>
      <c r="L1073" s="8"/>
      <c r="M1073" s="8"/>
      <c r="N1073" s="8"/>
      <c r="O1073" s="11"/>
      <c r="P1073" s="8"/>
      <c r="Q1073" s="8"/>
      <c r="R1073" s="8"/>
      <c r="S1073" s="8"/>
      <c r="T1073" s="8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</row>
    <row r="1074" spans="3:52" s="9" customFormat="1" ht="15.75">
      <c r="C1074" s="14"/>
      <c r="D1074" s="10" t="s">
        <v>92</v>
      </c>
      <c r="E1074" s="10">
        <f>E1067+E1068+E1069+E1070+E1071+E1072</f>
        <v>19.325999999999997</v>
      </c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</row>
    <row r="1075" spans="3:52" s="1" customFormat="1" ht="12.75" customHeigh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3:52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52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52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52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52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52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52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52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52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52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52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52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52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52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52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52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52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52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52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52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52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  <c r="AP2328"/>
      <c r="AQ2328"/>
      <c r="AR2328"/>
      <c r="AS2328"/>
      <c r="AT2328"/>
      <c r="AU2328"/>
      <c r="AV2328"/>
      <c r="AW2328"/>
      <c r="AX2328"/>
      <c r="AY2328"/>
      <c r="AZ2328"/>
    </row>
    <row r="2329" spans="5:52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  <c r="AP2329"/>
      <c r="AQ2329"/>
      <c r="AR2329"/>
      <c r="AS2329"/>
      <c r="AT2329"/>
      <c r="AU2329"/>
      <c r="AV2329"/>
      <c r="AW2329"/>
      <c r="AX2329"/>
      <c r="AY2329"/>
      <c r="AZ2329"/>
    </row>
    <row r="2330" spans="5:52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  <c r="AP2330"/>
      <c r="AQ2330"/>
      <c r="AR2330"/>
      <c r="AS2330"/>
      <c r="AT2330"/>
      <c r="AU2330"/>
      <c r="AV2330"/>
      <c r="AW2330"/>
      <c r="AX2330"/>
      <c r="AY2330"/>
      <c r="AZ2330"/>
    </row>
    <row r="2331" spans="5:52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  <c r="AP2331"/>
      <c r="AQ2331"/>
      <c r="AR2331"/>
      <c r="AS2331"/>
      <c r="AT2331"/>
      <c r="AU2331"/>
      <c r="AV2331"/>
      <c r="AW2331"/>
      <c r="AX2331"/>
      <c r="AY2331"/>
      <c r="AZ2331"/>
    </row>
    <row r="2332" spans="5:52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  <c r="AP2332"/>
      <c r="AQ2332"/>
      <c r="AR2332"/>
      <c r="AS2332"/>
      <c r="AT2332"/>
      <c r="AU2332"/>
      <c r="AV2332"/>
      <c r="AW2332"/>
      <c r="AX2332"/>
      <c r="AY2332"/>
      <c r="AZ2332"/>
    </row>
    <row r="2333" spans="5:52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/>
      <c r="V2333"/>
      <c r="W2333"/>
      <c r="X2333"/>
      <c r="Y2333"/>
      <c r="Z2333"/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  <c r="AO2333"/>
      <c r="AP2333"/>
      <c r="AQ2333"/>
      <c r="AR2333"/>
      <c r="AS2333"/>
      <c r="AT2333"/>
      <c r="AU2333"/>
      <c r="AV2333"/>
      <c r="AW2333"/>
      <c r="AX2333"/>
      <c r="AY2333"/>
      <c r="AZ2333"/>
    </row>
    <row r="2334" spans="5:52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/>
      <c r="V2334"/>
      <c r="W2334"/>
      <c r="X2334"/>
      <c r="Y2334"/>
      <c r="Z2334"/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  <c r="AO2334"/>
      <c r="AP2334"/>
      <c r="AQ2334"/>
      <c r="AR2334"/>
      <c r="AS2334"/>
      <c r="AT2334"/>
      <c r="AU2334"/>
      <c r="AV2334"/>
      <c r="AW2334"/>
      <c r="AX2334"/>
      <c r="AY2334"/>
      <c r="AZ2334"/>
    </row>
    <row r="2335" spans="5:52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/>
      <c r="V2335"/>
      <c r="W2335"/>
      <c r="X2335"/>
      <c r="Y2335"/>
      <c r="Z2335"/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  <c r="AO2335"/>
      <c r="AP2335"/>
      <c r="AQ2335"/>
      <c r="AR2335"/>
      <c r="AS2335"/>
      <c r="AT2335"/>
      <c r="AU2335"/>
      <c r="AV2335"/>
      <c r="AW2335"/>
      <c r="AX2335"/>
      <c r="AY2335"/>
      <c r="AZ2335"/>
    </row>
    <row r="2336" spans="5:52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/>
      <c r="V2336"/>
      <c r="W2336"/>
      <c r="X2336"/>
      <c r="Y2336"/>
      <c r="Z2336"/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  <c r="AO2336"/>
      <c r="AP2336"/>
      <c r="AQ2336"/>
      <c r="AR2336"/>
      <c r="AS2336"/>
      <c r="AT2336"/>
      <c r="AU2336"/>
      <c r="AV2336"/>
      <c r="AW2336"/>
      <c r="AX2336"/>
      <c r="AY2336"/>
      <c r="AZ2336"/>
    </row>
    <row r="2337" spans="5:52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/>
      <c r="V2337"/>
      <c r="W2337"/>
      <c r="X2337"/>
      <c r="Y2337"/>
      <c r="Z2337"/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  <c r="AO2337"/>
      <c r="AP2337"/>
      <c r="AQ2337"/>
      <c r="AR2337"/>
      <c r="AS2337"/>
      <c r="AT2337"/>
      <c r="AU2337"/>
      <c r="AV2337"/>
      <c r="AW2337"/>
      <c r="AX2337"/>
      <c r="AY2337"/>
      <c r="AZ2337"/>
    </row>
    <row r="2338" spans="5:52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/>
      <c r="V2338"/>
      <c r="W2338"/>
      <c r="X2338"/>
      <c r="Y2338"/>
      <c r="Z2338"/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  <c r="AO2338"/>
      <c r="AP2338"/>
      <c r="AQ2338"/>
      <c r="AR2338"/>
      <c r="AS2338"/>
      <c r="AT2338"/>
      <c r="AU2338"/>
      <c r="AV2338"/>
      <c r="AW2338"/>
      <c r="AX2338"/>
      <c r="AY2338"/>
      <c r="AZ2338"/>
    </row>
    <row r="2339" spans="5:52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/>
      <c r="V2339"/>
      <c r="W2339"/>
      <c r="X2339"/>
      <c r="Y2339"/>
      <c r="Z2339"/>
      <c r="AA2339"/>
      <c r="AB2339"/>
      <c r="AC2339"/>
      <c r="AD2339"/>
      <c r="AE2339"/>
      <c r="AF2339"/>
      <c r="AG2339"/>
      <c r="AH2339"/>
      <c r="AI2339"/>
      <c r="AJ2339"/>
      <c r="AK2339"/>
      <c r="AL2339"/>
      <c r="AM2339"/>
      <c r="AN2339"/>
      <c r="AO2339"/>
      <c r="AP2339"/>
      <c r="AQ2339"/>
      <c r="AR2339"/>
      <c r="AS2339"/>
      <c r="AT2339"/>
      <c r="AU2339"/>
      <c r="AV2339"/>
      <c r="AW2339"/>
      <c r="AX2339"/>
      <c r="AY2339"/>
      <c r="AZ2339"/>
    </row>
    <row r="2340" spans="5:52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/>
      <c r="V2340"/>
      <c r="W2340"/>
      <c r="X2340"/>
      <c r="Y2340"/>
      <c r="Z2340"/>
      <c r="AA2340"/>
      <c r="AB2340"/>
      <c r="AC2340"/>
      <c r="AD2340"/>
      <c r="AE2340"/>
      <c r="AF2340"/>
      <c r="AG2340"/>
      <c r="AH2340"/>
      <c r="AI2340"/>
      <c r="AJ2340"/>
      <c r="AK2340"/>
      <c r="AL2340"/>
      <c r="AM2340"/>
      <c r="AN2340"/>
      <c r="AO2340"/>
      <c r="AP2340"/>
      <c r="AQ2340"/>
      <c r="AR2340"/>
      <c r="AS2340"/>
      <c r="AT2340"/>
      <c r="AU2340"/>
      <c r="AV2340"/>
      <c r="AW2340"/>
      <c r="AX2340"/>
      <c r="AY2340"/>
      <c r="AZ23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2021-02-17T22:43:11Z</dcterms:created>
  <dcterms:modified xsi:type="dcterms:W3CDTF">2021-02-17T22:43:22Z</dcterms:modified>
</cp:coreProperties>
</file>