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84" i="1"/>
  <c r="C1092" s="1"/>
  <c r="K1081"/>
  <c r="G1091" s="1"/>
  <c r="H1081"/>
  <c r="F1091" s="1"/>
  <c r="E1081"/>
  <c r="E1091" s="1"/>
  <c r="C1081"/>
  <c r="C1091" s="1"/>
  <c r="K1077"/>
  <c r="G1090" s="1"/>
  <c r="H1077"/>
  <c r="F1090" s="1"/>
  <c r="E1077"/>
  <c r="E1090" s="1"/>
  <c r="C1077"/>
  <c r="C1090" s="1"/>
  <c r="K1074"/>
  <c r="G1089" s="1"/>
  <c r="H1074"/>
  <c r="F1089" s="1"/>
  <c r="E1074"/>
  <c r="E1089" s="1"/>
  <c r="C1074"/>
  <c r="C1089" s="1"/>
  <c r="C1071"/>
  <c r="C1088" s="1"/>
  <c r="C1068"/>
  <c r="C1087" s="1"/>
  <c r="J49"/>
  <c r="I49"/>
  <c r="H49"/>
  <c r="G49"/>
  <c r="F49"/>
  <c r="J48"/>
  <c r="I48"/>
  <c r="H48"/>
  <c r="G48"/>
  <c r="F48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K1084" s="1"/>
  <c r="G1092" s="1"/>
  <c r="I37"/>
  <c r="H37"/>
  <c r="G37"/>
  <c r="H1084" s="1"/>
  <c r="F1092" s="1"/>
  <c r="F37"/>
  <c r="E1084" s="1"/>
  <c r="E1092" s="1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K1068" s="1"/>
  <c r="G1087" s="1"/>
  <c r="I6"/>
  <c r="H6"/>
  <c r="G6"/>
  <c r="H1068" s="1"/>
  <c r="F1087" s="1"/>
  <c r="F6"/>
  <c r="E1068" s="1"/>
  <c r="E1087" s="1"/>
  <c r="J5"/>
  <c r="K1071" s="1"/>
  <c r="G1088" s="1"/>
  <c r="I5"/>
  <c r="H5"/>
  <c r="G5"/>
  <c r="H1071" s="1"/>
  <c r="F1088" s="1"/>
  <c r="F5"/>
  <c r="E1071" s="1"/>
  <c r="E1088" s="1"/>
  <c r="E1093" l="1"/>
  <c r="E1094"/>
</calcChain>
</file>

<file path=xl/sharedStrings.xml><?xml version="1.0" encoding="utf-8"?>
<sst xmlns="http://schemas.openxmlformats.org/spreadsheetml/2006/main" count="486" uniqueCount="315">
  <si>
    <t>INGEMM - INSTITUTO DE GENÉTICA MÉDICA Y MOLECULAR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</si>
  <si>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</si>
  <si>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</si>
  <si>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</si>
  <si>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</si>
  <si>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</si>
  <si>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</si>
  <si>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</si>
  <si>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</si>
  <si>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</si>
  <si>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</si>
  <si>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</si>
  <si>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</si>
  <si>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</si>
  <si>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</si>
  <si>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</si>
  <si>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</si>
  <si>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</si>
  <si>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</si>
  <si>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</si>
  <si>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Rodriguez-Jimenez, P; Chicharro, P; Llamas-Velasco, M; Moyano, B; Sanchez-Carpintero, I; Lopez-Gutierrez, JC; Martinez-Glez, V; Rodriguez-Laguna, L; Torrelo, A</t>
  </si>
  <si>
    <t>A case of naevus vascularis mixtus with hypotrophy and hypotrichosis due to mosaic GNA11 mutation</t>
  </si>
  <si>
    <t>JOURNAL OF THE EUROPEAN ACADEMY OF DERMATOLOGY AND VENEREOLOGY</t>
  </si>
  <si>
    <t>Letter</t>
  </si>
  <si>
    <t>[Rodriguez-Jimenez, P.; Chicharro, P.; Llamas-Velasco, M.] Hosp Univ la Princesa, Dermatol Dept, Madrid, Spain; [Rodriguez-Jimenez, P.; Sanchez-Carpintero, I.] Clin Dermatol Int, Dermatol Unit, Madrid, Spain; [Moyano, B.] Hosp Univ la Princesa, Internal Med Dept, Madrid, Spain; [Lopez-Gutierrez, J. C.] Univ Hosp La Paz, Dept Pediat Surg, Madrid, Spain; [Martinez-Glez, V.; Rodriguez-Laguna, L.] Hosp Univ La Paz, Inst Med &amp; Mol Genet, Vasc Malformat Sect, INGEMM,IdiPAZ, Madrid, Spain; [Martinez-Glez, V.] ISCIII, CIBERER, Madrid, Spain; [Torrelo, A.] Hosp Univ Nino Jesus, Dermatol Dept, Madrid, Spain</t>
  </si>
  <si>
    <t>Rodriguez-Jimenez, P (corresponding author), Hosp Univ la Princesa, Dermatol Dept, Madrid, Spain.; Rodriguez-Jimenez, P (corresponding author), Clin Dermatol Int, Dermatol Unit, Madrid, Spain.</t>
  </si>
  <si>
    <t>0926-9959</t>
  </si>
  <si>
    <t>AUG</t>
  </si>
  <si>
    <t>E420</t>
  </si>
  <si>
    <t>E422</t>
  </si>
  <si>
    <t>Meerschaut, I; De Coninck, S; Steyaert, W; Barnicoat, A; Bayat, A; Benedicenti, F; Berland, S; Blair, EM; Breckpot, J; de Burca, A; Destree, A; Garcia-Minaur, S; Green, AJ; Hanna, BC; Keymolen, K; Koopmans, M; Lederer, D; Lees, M; Longman, C; Lynch, SA; Male, AM; McKenzie, F; Migeotte, I; Mihci, E; Nur, B; Petit, F; Piard, J; Plasschaert, FS; Rauch, A; Ribai, P; Pacheco, IS; Stanzial, F; Stolte-Dijkstra, I; Valenzuela, I; Varghese, V; Vasudevan, PC; Wakeling, E; Wallgren-Pettersson, C; Coucke, P; De Paepe, A; De Wolf, D; Symoens, S; Callewaert, B</t>
  </si>
  <si>
    <t>A clinical scoring system for congenital contractural arachnodactyly</t>
  </si>
  <si>
    <t>GENETICS IN MEDICINE</t>
  </si>
  <si>
    <t>Article</t>
  </si>
  <si>
    <t>[Meerschaut, Ilse; De Coninck, Shana; Steyaert, Wouter; Coucke, Paul; De Paepe, Anne; Symoens, Sofie; Callewaert, Bert] Ghent Univ Hosp, Ctr Med Genet, Ghent, Belgium; [Meerschaut, Ilse] Ghent Univ Hosp, Dept Pediat, Ghent, Belgium; [Barnicoat, Angela; Lees, Melissa; Male, Alison M.] Great Ormond St Hosp NHS Fdn Trust, Dept Clin Genet, London, England; [Bayat, Allan] Univ Copenhagen Hosp, Rigshosp, Dept Pediat, Copenhagen, Denmark; [Benedicenti, Francesco; Stanzial, Franco] Reg Hosp Bolzano, Clin Genet Serv, Bolzano, Italy; [Benedicenti, Francesco; Stanzial, Franco] Reg Hosp Bolzano, South Tyrol Coordinat Ctr Rare Dis, Dept Pediat, Bolzano, Italy; [Berland, Siren] Haukeland Hosp, Dept Med Genet, Bergen, Norway; [Blair, Edward M.; De Burca, Anna] Oxford Ctr Genom Med, Oxford, England; [Breckpot, Jeroen] Katholieke Univ Leuven, Univ Hosp Leuven, Ctr Human Genet, Leuven, Belgium; [Destree, Anne; Lederer, Damien; Ribai, Pascale] Inst Pathol &amp; Genet, Ctr Human Genet, Gosselies, Belgium; [Garcia-Minaur, Sixto] Hosp Univ La Paz, Inst Med &amp; Mol Genet INGEMM, Madrid, Spain; [Green, Andrew J.] Our Ladys Childrens Hosp, Dept Clin Genet, Dublin, Ireland; [Green, Andrew J.] Univ Coll Dublin, Dept Med &amp; Med Sci, Dublin, Ireland; [Hanna, Bernadette C.] Westmead Hosp, Clin Genet Dept, Sydney, NSW, Australia; [Keymolen, Kathelijn] Vrije Univ Brussel, Univ Ziekenhuis Brussel UZ Brussel, Ctr Med Genet, Brussels, Belgium; [Koopmans, Marije] Univ Med Ctr Utrecht, Dept Genet, Utrecht, Netherlands; [Longman, Cheryl] Queen Elizabeth Univ Hosp, West Scotland Reg Genet Serv, Glasgow, Lanark, Scotland; [Lynch, Sally Ann] Temple St Childrens Hosp, Dept Clin Genet, Dublin, Ireland; [McKenzie, Fiona] Genet Serv Western Australia, Perth, WA, Australia; [McKenzie, Fiona] Univ Western Australia, Sch Paediat &amp; Child Hlth, Perth, WA, Australia; [Migeotte, Isabelle] Univ Libre Bruxelles, Ctr Genet Humaine, Brussels, Belgium; [Mihci, Ercan; Nur, Banu] Akdeniz Univ, Dept Pediat Genet, Sch Med, Akdeniz, Turkey; [Petit, Florence] CHU Lille, Clin Genet, Lille, France; [Piard, Juliette] Univ Franche Comte, CHU Besancon, Ctr Genet Humaine, Besancon, France; [Plasschaert, Frank S.] Ghent Univ Hosp, Dept Pediat Orthoped &amp; Traumatol, Ghent, Belgium; [Rauch, Anita] Univ Zurich, Inst Med Genet, Zurich, Switzerland; [Pacheco, Iratxe Salcedo] Alava Inivers Hosp, Pediat, Alava, Spain; [Stolte-Dijkstra, Irene] Univ Groningen, Univ Med Ctr Groningen, Dept Genet, Groningen, Netherlands; [Valenzuela, Irene] Univ Hosp Vall dHebron, Dept Clin &amp; Mol Genet, Barcelona, Spain; [Valenzuela, Irene] Univ Hosp Vall dHebron, Rare Dis Unit, Barcelona, Spain; [Varghese, Vinod] Univ Hosp Wales, Inst Med Genet, Cardiff, Wales; [Vasudevan, Pradeep C.] Univ Leicester, Univ Hosp Leicester NHS Trust, Med Genet, Leicester, Leics, England; [Wakeling, Emma] London North West Univ Healthcare NHS Trust, North West Thames Reg Genet Serv, Harrow, Middx, England; [Wallgren-Pettersson, Carina] Univ Helsinki, Folkhaelsan Inst Genet, Helsinki, Finland; [Wallgren-Pettersson, Carina] Univ Helsinki, Dept Med &amp; Clin Genet, Helsinki, Finland; [De Wolf, Daniel] Ghent Univ Hosp, Dept Pediat Cardiol, Ghent, Belgium</t>
  </si>
  <si>
    <t>Callewaert, B (corresponding author), Ghent Univ Hosp, Ctr Med Genet, Ghent, Belgium.</t>
  </si>
  <si>
    <t>1098-3600</t>
  </si>
  <si>
    <t>JAN</t>
  </si>
  <si>
    <t>Pernia, O; Sastre-Perona, A; Rodriguez-Antolin, C; Garcia-Guede, A; Palomares-Bralo, M; Rosas, R; Sanchez-Cabrero, D; Cruz, P; Rodriguez, C; Diestro, M; Martin-Arenas, R; Pulido, V; Santisteban, P; de Castro, J; Vera, O; de Caceres, II</t>
  </si>
  <si>
    <t>A Novel Role for the Tumor Suppressor Gene ITF2 in Tumorigenesis and Chemotherapy Response</t>
  </si>
  <si>
    <t>CANCERS</t>
  </si>
  <si>
    <t>[Pernia, Olga; Sastre-Perona, Ana; Rodriguez-Antolin, Carlos; Garcia-Guede, Alvaro; Rosas, Rocio; Rodriguez, Carmen; Pulido, Veronica; Ibanez de Caceres, Inmaculada] Hosp La Paz, Epigenet Lab, INGEMM, Madrid 28046, Spain; [Pernia, Olga; Sastre-Perona, Ana; Rodriguez-Antolin, Carlos; Garcia-Guede, Alvaro; Rosas, Rocio; Sanchez-Cabrero, Dario; Cruz, Patricia; Rodriguez, Carmen; Pulido, Veronica; de Castro, Javier; Ibanez de Caceres, Inmaculada] Expt Therapies &amp; Novel Biomarkers Canc IdiPAZ, Madrid 28046, Spain; [Sastre-Perona, Ana] UAM, CSIC, Inst Invest Biomed, Madrid 28029, Spain; [Palomares-Bralo, Maria; Martin-Arenas, Ruben] Inst Salud Carlos III ISCIII, Ciber Enfermedades Raras CIBERER, Madrid 28029, Spain; [Palomares-Bralo, Maria; Martin-Arenas, Ruben] INGEMM IdiPAZ, Lab Genom Estruct &amp; Func, Madrid 28046, Spain; [Diestro, MDolores] La Paz Univ Hosp, Gynaecol Oncol Unit, Madrid 28046, Spain; [Santisteban, Pilar] Inst Salud Carlos III ISCIII, Ciber Canc CIBERONC, Madrid 28029, Spain; [Vera, Olga] H Lee Moffitt Canc Ctr &amp; Res Inst, Dept Mol Oncol, Tampa, FL 33612 USA</t>
  </si>
  <si>
    <t>de Caceres, II (corresponding author), Hosp La Paz, Epigenet Lab, INGEMM, Madrid 28046, Spain.; de Caceres, II (corresponding author), Expt Therapies &amp; Novel Biomarkers Canc IdiPAZ, Madrid 28046, Spain.; Vera, O (corresponding author), H Lee Moffitt Canc Ctr &amp; Res Inst, Dept Mol Oncol, Tampa, FL 33612 USA.</t>
  </si>
  <si>
    <t>2072-6694</t>
  </si>
  <si>
    <t>APR</t>
  </si>
  <si>
    <t>Tornero, C; Navarro-Compan, V; Tenorio, JA; Garcia-Carazo, S; Buno, A; Monjo, I; Plasencia-Rodriguez, C; Iturzaeta, JM; Lapunzina, P; Heath, KE; Balsa, A; Aguado, P</t>
  </si>
  <si>
    <t>Can we identify individuals with an ALPL variant in adults with persistent hypophosphatasaemia?</t>
  </si>
  <si>
    <t>ORPHANET JOURNAL OF RARE DISEASES</t>
  </si>
  <si>
    <t>[Tornero, C.; Navarro-Compan, V.; Garcia-Carazo, S.; Monjo, I.; Plasencia-Rodriguez, C.; Balsa, A.; Aguado, P.] La Paz Univ Hosp, IdiPAZ, Dept Rheumatol, Paseo Castellana 261, Madrid 28046, Spain; [Tenorio, J. A.; Lapunzina, P.; Heath, K. E.] Univ Autonoma Madrid, La Paz Univ Hosp, IdiPAZ, Inst Med &amp; Mol Genet INGEMM, Madrid, Spain; [Tenorio, J. A.; Lapunzina, P.; Heath, K. E.] ISCIII, CIBERER Ctr Invest Biomed Red Enfermedades Raras, Madrid, Spain; [Buno, A.; Iturzaeta, J. M.] La Paz Univ Hosp, Dept Clin Biochem, Madrid, Spain; [Heath, K. E.] La Paz Univ Hosp, Skeletal Dysplasia Multidisciplinary Unit UMDE, Madrid, Spain</t>
  </si>
  <si>
    <t>Tornero, C (corresponding author), La Paz Univ Hosp, IdiPAZ, Dept Rheumatol, Paseo Castellana 261, Madrid 28046, Spain.</t>
  </si>
  <si>
    <t>1750-1172</t>
  </si>
  <si>
    <t>Ivars, M; Azana, JM; Weibel, L; Theiler, M; Boixeda, P; Norris, DI; Martinez-Glez, V; Agra, N; Rodriguez-Laguna, L; Colmenero, I; Beato-Merino, MJ; Lopez-Gutierrez, JC</t>
  </si>
  <si>
    <t>Capillary malformation with segmental distribution and central atrophy: A series of 7 cases</t>
  </si>
  <si>
    <t>JOURNAL OF THE AMERICAN ACADEMY OF DERMATOLOGY</t>
  </si>
  <si>
    <t>[Ivars, Marta] Univ Clin Navarra, Dept Dermatol, Madrid, Spain; [Manuel Azana, Jose] Univ Hosp Albacete, Dept Dermatol, Albacete, Spain; [Weibel, Lisa; Theiler, Martin] Kinderspital Zurich, Dept Dermatol, Zurich, Switzerland; [Boixeda, Pablo] Univ Hosp Ramon y Cajal, Madrid, Spain; [Islas Norris, Diana] Complejo Hosp Insular Gran Canaria, Dept Dermatol, Las Palmas Gran Canaria, Spain; [Martinez-Glez, Victor; Agra, Noelia; Rodriguez-Laguna, Lara] Univ Hosp La Paz, Vasc Malformat Sect, Inst Med &amp; Mol Genet INGEMM IdiPAZ, Madrid, Spain; [Martinez-Glez, Victor; Agra, Noelia; Rodriguez-Laguna, Lara] Univ Hosp La Paz, Clin Genet Sect, Inst Med &amp; Mol Genet INGEMM IdiPAZ, Madrid, Spain; [Colmenero, Isabel] Univ Hosp Nino Jesus, Dept Pathol, Madrid, Spain; [Jose Beato-Merino, Maria] Univ Hosp La Paz, Dept Pathol, Madrid, Spain; [Carlos Lopez-Gutierrez, Juan] Univ Hosp La Paz, Dept Pediat Surg, Madrid, Spain</t>
  </si>
  <si>
    <t>Ivars, M (corresponding author), Univ Clin Navarra, Sch Med, Dept Dermatol, Marquesado Santa Marta St,1, Madrid 28027, Spain.</t>
  </si>
  <si>
    <t>0190-9622</t>
  </si>
  <si>
    <t>JUL</t>
  </si>
  <si>
    <t>Lago-Docampo, M; Tenorio, J; Hernandez-Gonzalez, I; Perez-Olivares, C; Escribano-Subias, P; Pousada, G; Baloira, A; Arenas, M; Lapunzina, P; Valverde, D</t>
  </si>
  <si>
    <t>Characterization of rare ABCC8 variants identified in Spanish pulmonary arterial hypertension patients</t>
  </si>
  <si>
    <t>SCIENTIFIC REPORTS</t>
  </si>
  <si>
    <t>[Lago-Docampo, Mauro; Arenas, Miguel; Valverde, Diana] Univ Vigo, CINBIO, Vigo, Spain; [Lago-Docampo, Mauro; Pousada, Guillermo; Arenas, Miguel; Valverde, Diana] Hosp Alvaro Cunqueiro, Inst Invest Sanitaria Galicia Sur, Vigo, Spain; [Tenorio, Jair; Lapunzina, Pablo] Univ Autonoma Madrid, Inst Genet Med &amp; Mol INGEMM, Hosp Univ La Paz IdiPaz, Madrid, Spain; [Tenorio, Jair; Lapunzina, Pablo] Inst Salud Carlos III, Ctr Invest Biomed Red Enfermedades Raras CIBERER, Madrid, Spain; [Tenorio, Jair; Lapunzina, Pablo] European Reference Network Rare Congenital Malfor, ITHACA, Brussels, Belgium; [Hernandez-Gonzalez, Ignacio] Hosp Univ Rio Hortega, Serv Cardiol, Valladolid, Spain; [Hernandez-Gonzalez, Ignacio; Perez-Olivares, Carmen; Escribano-Subias, Pilar] Inst Salud Carlos III, Ctr Invest Biomed Red Enfermedades Cardiovasc CIB, Madrid, Spain; [Hernandez-Gonzalez, Ignacio; Perez-Olivares, Carmen; Escribano-Subias, Pilar] Hosp Univ, Unidad Multidisciplinar Hipertens Pulmonar, Serv Cardiol, 12 Octubre, Madrid, Spain; [Perez-Olivares, Carmen; Escribano-Subias, Pilar] Hosp 12 Octubre, Serv Cardiol, Madrid, Spain; [Baloira, Adolfo] Complejo Hosp Pontevedra, Serv Neumol, Pontevedra, Spain</t>
  </si>
  <si>
    <t>Valverde, D (corresponding author), Univ Vigo, CINBIO, Vigo, Spain.; Valverde, D (corresponding author), Hosp Alvaro Cunqueiro, Inst Invest Sanitaria Galicia Sur, Vigo, Spain.</t>
  </si>
  <si>
    <t>2045-2322</t>
  </si>
  <si>
    <t>Sentchordi-Montane, L; Benito-Sanz, S; Aza-Carmona, M; Pereda, A; Parron-Pajares, M; de la Torre, C; Vasques, GA; Funari, MFA; Travessa, AM; Dias, P; Suarez-Ortega, L; Gonzalez-Buitrago, J; Portillo-Najera, NE; Llano-Rivas, I; Martin-Frias, M; Ramirez-Fernandez, J; del Pozo, JS; Garzon-Lorenzo, L; Martos-Moreno, GA; Alfaro-Iznaola, C; Mulero-Collantes, I; Ruiz-Ocana, P; Casano-Sancho, P; Portela, A; Ruiz-Perez, L; del Pozo, A; Vallespin, E; Solis, M; Lerario, AM; Gonzalez-Casado, I; Ros-Perez, P; de Nanclares, GP; Jorge, AAL; Heath, KE</t>
  </si>
  <si>
    <t>Clinical and Molecular Description of 16 Families With Heterozygous IHH Variants</t>
  </si>
  <si>
    <t>JOURNAL OF CLINICAL ENDOCRINOLOGY &amp; METABOLISM</t>
  </si>
  <si>
    <t>[Sentchordi-Montane, Lucia; Benito-Sanz, Sara; Aza-Carmona, Miriam; de la Torre, Carolina; Heath, Karen E.] Hosp Univ La Paz, Inst Med &amp; Mol Genet INGEMM, IdiPAZ, Madrid 28046, Spain; [Sentchordi-Montane, Lucia] Hosp Univ Infanta Leonor, Dept Pediat, Madrid 28031, Spain; [Sentchordi-Montane, Lucia; del Pozo, Angela; Vallespin, Elena; Solis, Mario] Univ Complutense Madrid, Sch Med, Dept Pediat, Madrid 28040, Spain; [Sentchordi-Montane, Lucia; Aza-Carmona, Miriam; Parron-Pajares, Manuel; Gonzalez-Casado, Isabel; Heath, Karen E.] Hosp Univ La Paz, Skeletal Dysplasia Multidisciplinary Unit UMDE, Madrid 28046, Spain; [Benito-Sanz, Sara; Aza-Carmona, Miriam; del Pozo, Angela; Vallespin, Elena; Heath, Karen E.] ISCIII, CIBERER, Madrid 28029, Spain; [Pereda, Arrate; Perez de Nanclares, Guiomar] Hosp Univ Araba Txagorritxu, BioAraba Hlth Res Inst, Mol Epi Genet Lab, Rare Dis Res Grp, Vitoria 01009, Araba, Spain; [Parron-Pajares, Manuel] Hosp Univ La Paz, Dept Radiol, Madrid 28046, Spain; [Vasques, Gabriela A.; Lerario, Antonio M.; Jorge, Alexander A. L.] Univ Sao Paulo, Hosp Clin, Unidades Endocrinol Genet LIM25, Fac Med, BR-01246903 Sao Paulo, Brazil; [Vasques, Gabriela A.; Funari, Mariana F. A.; Jorge, Alexander A. L.] Univ Sao Paulo, Hosp Clin, Lab Hormonios &amp; Genet Mol LIM42, Unidade Endocrinol Desenvolvimento,Fac Med, BR-05403000 Sao Paulo, Brazil; [Travessa, Andre M.; Dias, Patricia] Hosp Santa Maria, Ctr Hosp Lisboa Norte, Ctr Acad Med Lisboa, Dept Pediat,Serv Genet Med, P-1649028 Lisbon, Portugal; [Suarez-Ortega, Larisa] Hosp St Joan Deu, Div Endocrinol, Barcelona 08950, Spain; [Gonzalez-Buitrago, Jesus] Hosp San Pedro de Alcantara, Dept Pediat, Caceres 10003, Spain; [Elizabeth Portillo-Najera, Nancy] Hosp Alto Deba, Dept Pediat, Arrasate Mondragon 20500, Guipuzkoa, Spain; [Llano-Rivas, Isabel] Cruces Univ Hosp, Osakidetza Basque Hlth Serv, Dept Genet, Baracaldo 48903, Bizkaia, Spain; [Martin-Frias, Maria] Hosp Univ Ramon y Cajal, Dept Pediat Endocrinol, Madrid 28034, Spain; [Ramirez-Fernandez, Joaquin] Hosp Univ Principe Asturias, Dept Pediat, Madrid 28805, Spain; [del Pozo, Jaime Sanchez; Garzon-Lorenzo, Lucia] Hosp Univ Doce Octubre, Dept Pediat Endocrinol, Madrid 28041, Spain; [Martos-Moreno, Gabriel A.] Hosp Infantil Univ Nino Jesus, Inst Invest Sanitaria La Princesa, Dept Endocrinol, Madrid 28009, Spain; [Martos-Moreno, Gabriel A.] Univ Autonoma Madrid, Sch Med, Dept Pediat, Madrid 28029, Spain; [Martos-Moreno, Gabriel A.] ISCIII, CIBEROBN, Madrid 28029, Spain; [Alfaro-Iznaola, Cristina] Hosp Univ Rey Juan Carlos, Dept Pediat, Madrid 28933, Spain; [Mulero-Collantes, Ines] Hosp Univ Rio Hortega, Dept Pediat, Valladolid 47012, Spain; [Ruiz-Ocana, Pablo] Hosp Univ Puerta del Mar, Dept Pediat, Cadiz 11009, Spain; [Casano-Sancho, Paula] Univ Barcelona, Inst Recerca Pediat, Dept Pediat Endocrinol, Hosp St Joan Deu, Barcelona 08950, Spain; [Casano-Sancho, Paula] ISCIII, CIBERDEM, Madrid 28029, Spain; [Portela, Ana] Hosp Univ Nuestra Senora de Candelaria, Dept Pediat Endocrinol, Pediat Unit, Santa Cruz De Tenerif 38010, Spain; [Ruiz-Perez, Lorea] Hosp Gen Univ Alicante, Dept Pediat Endocrinol, Alicante 03010, Spain; [Lerario, Antonio M.] Univ Michigan, Dept Internal Med, Div Metab Endocrinol &amp; Diabet, Ann Arbor, MI 48109 USA; [Gonzalez-Casado, Isabel] Hosp Univ La Paz, Dept Pediat Endocrinol, Madrid 28046, Spain; [Ros-Perez, Purificacion] Hosp Univ Puerta de Hierro Majadahonda, Dept Pediat, Madrid 28222, Spain</t>
  </si>
  <si>
    <t>Heath, KE (corresponding author), Inst Med &amp; Mol Genet INGEMM, Paseo Castellana 261, Madrid 28046, Spain.</t>
  </si>
  <si>
    <t>0021-972X</t>
  </si>
  <si>
    <t>Mejia, RR; Aza-Carmona, M; del Pino, M; Heath, KE; Fano, V; Obregon, MG</t>
  </si>
  <si>
    <t>Clinical and Radiologic Evaluation of an Individual with Hypochondroplasia and a Novel FGFR3 Mutation</t>
  </si>
  <si>
    <t>JOURNAL OF PEDIATRIC GENETICS</t>
  </si>
  <si>
    <t>[Ramos Mejia, Rosario; del Pino, Mariana; Fano, Virginia] Hosp Garrahan, Dept Growth &amp; Dev, Buenos Aires, DF, Argentina; [Aza-Carmona, Miriam; Heath, Karen E.] Inst Med &amp; Mol Genet INGEMM, Madrid, Spain; [Aza-Carmona, Miriam; Heath, Karen E.] UAM, Skeletal Dysplasia Multidisciplinary Unit UMDE, IdiPAZ, Hosp Univ la Paz, Madrid, Spain; [Aza-Carmona, Miriam; Heath, Karen E.] ISCIII, CIBERER, Madrid, Spain; [Gabriela Obregon, Maria] Hosp Garrahan, Dept Genet, Buenos Aires, DF, Argentina</t>
  </si>
  <si>
    <t>Mejia, RR (corresponding author), Hosp Garrahan, Dept Growth &amp; Dev, Buenos Aires, DF, Argentina.</t>
  </si>
  <si>
    <t>2146-4596</t>
  </si>
  <si>
    <t>MAR</t>
  </si>
  <si>
    <t>Hernandez-Gonzalez, I; Tenorio, J; Palomino-Doza, J; Menaca, AM; Ruiz, RM; Lago-Docampo, M; Gomez, MV; Roman, JG; Valls, ABE; Perez-Olivares, C; Valverde, D; Carbonell, JG; Rodriguez-Monte, EGL; del Cerro, MJ; Lapunzina, P; Escribano-Subias, P</t>
  </si>
  <si>
    <t>Clinical heterogeneity of Pulmonary Arterial Hypertension associated with variants in TBX4</t>
  </si>
  <si>
    <t>PLOS ONE</t>
  </si>
  <si>
    <t>[Hernandez-Gonzalez, Ignacio] Hosp Univ Rio Hortega, Dept Cardiol, Valladolid, Spain; [Tenorio, Jair; Lapunzina, Pablo] Univ Autonoma Madrid, IdiPAZ, Hosp Univ La Paz, Inst Med &amp; Mol Genet INGEMM, Madrid, Spain; [Tenorio, Jair; Lapunzina, Pablo] Inst Salud Carlos III, Ctr Invest Biomed Red Enfermedades Raras CIBERER, Madrid, Spain; [Palomino-Doza, Julian; Valverde Gomez, Maria] Hosp Univ Doce Octubre, Inherited Cardiac Dis Unit, Dept Cardiol, Madrid, Spain; [Palomino-Doza, Julian; Perez-Olivares, Carmen; Escribano-Subias, Pilar] Hosp Univ Doce Octubre, Pulm Hypertens Unit, Dept Cardiol, Madrid, Spain; [Palomino-Doza, Julian; Escribano-Subias, Pilar] Inst Salud Carlos III CIBERCV, Ctr Invest Biomed Red Enfermedades Cardiovasc, Madrid, Spain; [Martinez Menaca, Amaya] Hosp Univ Marques Valdecilla, Dept Pneumol, Pulm Hypertens Unit, Lung Transplant Unit, Santander, Spain; [Morales Ruiz, Rafael] Hosp Univ Doce Octubre, Pulm Hypertens Unit, Dept Radiol, Madrid, Spain; [Lago-Docampo, Mauro; Valverde, Diana] Univ Vigo, Dept Biochem Genet &amp; Immunol, Vigo, Spain; [Gomez Roman, Javier] Hosp Univ Marques Valdecilla, Dept Pathol, Santander, Spain; [Enguita Valls, Ana Belen] Hosp Univ Doce Octubre, Pulm Hypertens Unit, Dept Pathol, Madrid, Spain; [Gil Carbonell, Joan] Hosp Alicante, Dept Pneumol, Alicante, Spain; [Garrido-Lestache Rodriguez-Monte, Elvira; Jesus del Cerro, Maria] Hosp Univ Ramon y Cajal, Paediat Cardiol &amp; Grown Congenital Heart Dis Dept, Madrid, Spain</t>
  </si>
  <si>
    <t>Hernandez-Gonzalez, I (corresponding author), Hosp Univ Rio Hortega, Dept Cardiol, Valladolid, Spain.; Escribano-Subias, P (corresponding author), Hosp Univ Doce Octubre, Pulm Hypertens Unit, Dept Cardiol, Madrid, Spain.; Escribano-Subias, P (corresponding author), Inst Salud Carlos III CIBERCV, Ctr Invest Biomed Red Enfermedades Cardiovasc, Madrid, Spain.</t>
  </si>
  <si>
    <t>1932-6203</t>
  </si>
  <si>
    <t>APR 29</t>
  </si>
  <si>
    <t>e0232216</t>
  </si>
  <si>
    <t>Ivars, M; Boixeda, P; Triana, P; Martinez-Glez, V; Rodriguez-Laguna, L; Agra, N; Lopez-Gutierrez, JC</t>
  </si>
  <si>
    <t>Clinical overlap between CLAPO syndrome and macrocephaly-capillary malformation syndrome</t>
  </si>
  <si>
    <t>JOURNAL DER DEUTSCHEN DERMATOLOGISCHEN GESELLSCHAFT</t>
  </si>
  <si>
    <t>[Ivars, Marta] Univ Clin Navarra, Dept Dermatol, Vasc Anomalies Unit, Madrid, Spain; [Boixeda, Pablo] Univ Hosp Ramon y Cajal, Dept Dermatol, Vasc Anomalies Unit, Madrid, Spain; [Triana, Paloma; Carlos Lopez-Gutierrez, Juan] Univ Hosp La Paz, Dept Pediat Surg, Vasc Anomalies Unit, Madrid, Spain; [Martinez-Glez, Victor; Rodriguez-Laguna, Lara; Agra, Noelia] Hosp Univ La Paz, Inst Med &amp; Mol Genet, Vasc Malformat Sect, INGEMM IdiPAZ, Madrid, Spain; [Martinez-Glez, Victor; Rodriguez-Laguna, Lara; Agra, Noelia] Hosp Univ La Paz, Inst Med &amp; Mol Genet, Clin Genet Sect, INGEMM IdiPAZ, Madrid, Spain</t>
  </si>
  <si>
    <t>Ivars, M (corresponding author), Univ Clin Navarra, Sch Med, Dept Dermatol, Marquesado Santa Marta St 1, Madrid 28027, Spain.</t>
  </si>
  <si>
    <t>1610-0379</t>
  </si>
  <si>
    <t>MAY</t>
  </si>
  <si>
    <t>Peces, R; Mena, R; Peces, C; Cuesta, E; Selgas, R; Barruz, P; Lapunzina, P; Nevado, J</t>
  </si>
  <si>
    <t>Coexistence of autosomal dominant polycystic kidney disease type 1 and hereditary renal hypouricemia type 2: A model of early-onset and fast cyst progression</t>
  </si>
  <si>
    <t>CLINICAL GENETICS</t>
  </si>
  <si>
    <t>[Peces, Ramon; Selgas, Rafael] Univ Autonoma, IdiPAZ, Hosp Univ La Paz, Serv Nefrol, Madrid, Spain; [Mena, Rocio; Barruz, Pilar; Lapunzina, Pablo; Nevado, Julian] Univ Autonoma, IdiPAZ, Hosp Univ La Paz, Inst Genet Med &amp; Mol INGEMM, Madrid, Spain; [Peces, Carlos] SESCAM, Area Tecnol Informac, Toledo, Spain; [Cuesta, Emilio] Univ Autonoma, IdiPAZ, Hosp Univ La Paz, Serv Radiol, Madrid, Spain; [Lapunzina, Pablo; Nevado, Julian] ISCIII, Ctr Invest Biomed Red Enfermedades Raras, CIBERER, Madrid, Spain</t>
  </si>
  <si>
    <t>Peces, R (corresponding author), Hosp Univ La Paz, Serv Nefrol, Paseo Castellana 261, Madrid 28046, Spain.</t>
  </si>
  <si>
    <t>0009-9163</t>
  </si>
  <si>
    <t>JUN</t>
  </si>
  <si>
    <t>Piceci-Sparascio, F; Palencia-Campos, A; Soto-Bielicka, P; D'Anzi, A; Guida, V; Rosati, J; Caparros-Martin, JA; Torrente, I; D'Asdia, MC; Versacci, P; Briuglia, S; Lapunzina, P; Tartaglia, M; Marino, B; Digilio, MC; Ruiz-Perez, VL; De Luca, A</t>
  </si>
  <si>
    <t>Common atrium/atrioventricular canal defect and postaxial polydactyly: A mild clinical subtype of Ellis-van Creveld syndrome caused by hypomorphic mutations in theEVCgene</t>
  </si>
  <si>
    <t>HUMAN MUTATION</t>
  </si>
  <si>
    <t>[Piceci-Sparascio, Francesca; Guida, Valentina; Torrente, Isabella; D'Asdia, M. Cecilia; De Luca, Alessandro] Fdn IRCCS Casa Sollievo Sofferenza, Med Genet Unit, San Giovanni Rotondo, Italy; [Piceci-Sparascio, Francesca] Sapienza Univ Rome, Dept Expt Med, Rome, Italy; [Palencia-Campos, Adrian; Soto-Bielicka, Patricia; Caparros-Martin, Jose A.; Ruiz-Perez, Victor L.] Univ Autonoma Madrid, Inst Invest Biomed Madrid, Consejo Super Invest Cient, Arturo Duperier 4, Madrid 28029, Spain; [Palencia-Campos, Adrian; Caparros-Martin, Jose A.; Lapunzina, Pablo; Ruiz-Perez, Victor L.] Inst Salud Carlos III, CIBER Enfermedades Raras CIBERER, Madrid, Spain; [D'Anzi, Angela; Rosati, Jessica] Fdn IRCCS Casa Sollievo Sofferenza, Cellular Reprogramming Unit, San Giovanni Rotondo, Italy; [Lapunzina, Pablo; Marino, Bruno] Univ Sapienza, Dept Pediat, Rome, Italy; [Briuglia, Silvana] Univ Messina, Dept Human Pathol Adult &amp; Childhood Gaetano Barre, Unit Emergency Pediat, Messina, Italy; [Lapunzina, Pablo; Ruiz-Perez, Victor L.] Univ Autonoma Madrid, Inst Genet Med &amp; Mol INGEMM IdiPAZ, Hosp Univ La Paz, Messina, Italy; [Tartaglia, Marco; Digilio, M. Cristina] IRCCS, Genet &amp; Rare Dis Res Div, Osped Pediatr Bambino Gesu, Rome, Italy</t>
  </si>
  <si>
    <t>Ruiz-Perez, VL (corresponding author), Univ Autonoma Madrid, Inst Invest Biomed Madrid, Consejo Super Invest Cient, Arturo Duperier 4, Madrid 28029, Spain.; De Luca, A (corresponding author), CSS Mendel Inst, Viale Regina Margherita 261, I-00198 Rome, Italy.</t>
  </si>
  <si>
    <t>1059-7794</t>
  </si>
  <si>
    <t>DEC</t>
  </si>
  <si>
    <t>Zhao, YJ; Diacou, A; Johnston, HR; Musfee, FI; McDonald-McGinn, DM; McGinn, D; Crowley, TB; Repetto, GM; Swillen, A; Breckpot, J; Vermeesch, JR; Kates, WR; Digilio, MC; Unolt, M; Marino, B; Pontillo, M; Armando, M; Di Fabio, F; Vicari, S; van den Bree, M; Moss, H; Owen, MJ; Murphy, KC; Murphy, CM; Murphy, D; Schoch, K; Shashi, V; Tassone, F; Simon, TJ; Shprintzen, RJ; Campbell, L; Philip, N; Heine-Suner, D; Garcia-Minaur, S; Fernandez, L; Bearden, CE; Vingerhoets, C; van Amelsvoort, T; Eliez, S; Schneider, M; Vorstman, JAS; Gothelf, D; Zackai, E; Agopian, AJ; Gur, RE; Bassett, AS; Emanuel, BS; Goldmuntz, E; Mitchell, LE; Wang, T; Morrow, BE</t>
  </si>
  <si>
    <t>Complete Sequence of the 22q11.2 Allele in 1,053 Subjects with 22q11.2 Deletion Syndrome Reveals Modifiers of Conotruncal Heart Defects</t>
  </si>
  <si>
    <t>AMERICAN JOURNAL OF HUMAN GENETICS</t>
  </si>
  <si>
    <t>[Zhao, Yingjie; Diacou, Alexander; Morrow, Bernice E.] Albert Einstein Coll Med, Dept Genet, Bronx, NY 10461 USA; [Johnston, H. Richard] Emory Univ, Sch Med, Dept Human Genet, Atlanta, GA 30322 USA; [Musfee, Fadi I.; Agopian, A. J.; Mitchell, Laura E.] UTHlth Sch Publ Hlth, Dept Epidemiol Human Genet &amp; Environm Sci, Houston, TX 77225 USA; [McDonald-McGinn, Donna M.; McGinn, Daniel; Crowley, T. Blaine; Zackai, Elaine; Emanuel, Beverly S.] Childrens Hosp Philadelphia, Div Human Genet, Philadelphia, PA 19104 USA; [McDonald-McGinn, Donna M.; McGinn, Daniel; Crowley, T. Blaine; Zackai, Elaine; Emanuel, Beverly S.] Univ Penn, Dept Pediat, Perelman Sch Med, Philadelphia, PA 19104 USA; [Repetto, Gabriela M.] Univ Desarrollo, Fac Med Clin Alemana, Ctr Genet &amp; Genom, Santiago 7710162, Chile; [Swillen, Ann; Breckpot, Jeroen; Vermeesch, Joris R.] Katholieke Univ Leuven, Univ Leuven, Ctr Human Genet, B-3000 Leuven, Belgium; [Kates, Wendy R.] SUNY Upstate Med Univ, Dept Psychiat &amp; Behav Sci, Syracuse, NY 13202 USA; [Kates, Wendy R.] SUNY Upstate Med Univ, Program Neurosci, Syracuse, NY 13202 USA; [Digilio, M. Cristina; Unolt, Marta] Bambino Gesu Pediat Hosp, Dept Med Genet, I-00165 Rome, Italy; [Unolt, Marta; Marino, Bruno; Di Fabio, Fabio] Univ Roma La Sapienza, Dept Pediat Gynecol &amp; Obstet, I-00185 Rome, Italy; [Pontillo, Maria; Armando, Marco; Vicari, Stefano] Bambino Gesu Pediat Hosp, Dept Neurosci, I-00165 Rome, Italy; [Armando, Marco; Eliez, Stephan; Schneider, Maude] Univ Geneva, Dev Imaging &amp; Psychopathol Lab, CH-1211 Geneva, Switzerland; [Vicari, Stefano] Catholic Univ, Dept Psychiat, I-00153 Rome, Italy; [van den Bree, Marianne; Moss, Hayley; Owen, Michael J.] Cardiff Univ, Med Res Council Ctr Neuropsychiatr Genet &amp; Genom, Div Psychol Med &amp; Clin Neurosci, Cardiff CF24 4HQ, S Glam, Wales; [Murphy, Kieran C.] Royal Coll Surgeons Ireland, Dept Psychiat, Dublin 505095, Ireland; [Murphy, Clodagh M.; Murphy, Declan] Kings Coll London, Inst Psychiat Psychol &amp; Neurosci, Dept Forens &amp; Neurodev Sci, London SE5 8AF, England; [Murphy, Clodagh M.; Murphy, Declan] South London &amp; Maudsley Fdn Natl Hlth Serv Trust, Behav &amp; Dev Psychiat Clin Acad Grp, Behav Genet Clin, Natl Adult Autism &amp; ADHD Serv, London SE5 8AZ, England; [Schoch, Kelly; Shashi, Vandana] Duke Univ, Dept Pediat, Durham, NC 27710 USA; [Tassone, Flora; Simon, Tony J.] Univ Calif Davis, MIND Inst, Dept Psychiat &amp; Behav Sci, Sacramento, CA 95817 USA; [Shprintzen, Robert J.] Virtual Ctr Velocardiofacial Syndrome, Syracuse, NY 13206 USA; [Campbell, Linda] Univ Newcastle, Sch Psychol, Newcastle, NSW 2258, Australia; [Philip, Nicole] Aix Marseille Univ, Dept Med Genet, F-13284 Marseille, France; [Heine-Suner, Damian] Son Espases Univ Hosp, Balear Isl Hlth Res Inst, Genom Hlth, Palma De Mallorca 07120, Spain; [Heine-Suner, Damian] Son Espases Univ Hosp, Balear Isl Hlth Res Inst, Unit Mol Diag &amp; Clin Genet, Palma De Mallorca 07120, Spain; [Garcia-Minaur, Sixto; Fernandez, Luis] Univ Hosp La Paz, Inst Med &amp; Mol Genet, Madrid 28046, Spain; [Bearden, Carrie E.] Univ Calif Los Angeles, Semel Inst Neurosci &amp; Human Behav, Dept Psychiat &amp; Biobehav Sci, Los Angeles, CA 90095 USA; [Vingerhoets, Claudia; van Amelsvoort, Therese] Maastricht Univ, Dept Psychiat &amp; Psychol, NL-6200 MD Maastricht, Netherlands; [Vorstman, Jacob A. S.] Res Inst, Program Genet &amp; Genome Biol, Toronto, ON, Canada; [Vorstman, Jacob A. S.] Hosp Sick Children, Dept Psychiat, Toronto, ON, Canada; [Vorstman, Jacob A. S.] Univ Toronto, Dept Psychiat, Toronto, ON M5S 1A1, Canada; [Vorstman, Jacob A. S.] Univ Med Ctr Utrecht, Brain Ctr, Dept Psychiat, NL-3584 CG Utrecht, Netherlands; [Gothelf, Doron] Tel Aviv Univ, Sackler Fac Med, Edmond &amp; Lily Sapfra Childrens Hosp, Child Psychiat Unit, IL-52621 Tel Aviv, Israel; [Gothelf, Doron] Sheba Med Ctr, IL-52621 Tel Aviv, Israel; [Gur, Raquel E.] Univ Penn, Dept Psychiat, Perelman Sch Med, Philadelphia, PA 19104 USA; [Gur, Raquel E.] Childrens Hosp Philadelphia, Philadelphia, PA 19104 USA; [Bassett, Anne S.] Dalglish Family 22q Clin, Clin Genet Res Program, Toronto, ON M5T 1L8, Canada; [Bassett, Anne S.] Toronto Gen Hosp, Ctr Addict &amp; Mental Hlth, Toronto, ON M5T 1L8, Canada; [Bassett, Anne S.] Univ Toronto, Dept Psychiat, Toronto, ON M5T 1L8, Canada; [Goldmuntz, Elizabeth] Childrens Hosp Philadelphia, Div Cardiol, 34th St &amp; Civic Ctr Blvd, Philadelphia, PA 19104 USA; [Goldmuntz, Elizabeth] Univ Penn, Dept Pediat, Perelman Sch Med, Philadelphia, PA 19104 USA; [Wang, Tao] Albert Einstein Coll Med, Dept Epidemiol &amp; Populat Hlth, Bronx, NY 10461 USA</t>
  </si>
  <si>
    <t>Morrow, BE (corresponding author), Albert Einstein Coll Med, Dept Genet, Bronx, NY 10461 USA.</t>
  </si>
  <si>
    <t>0002-9297</t>
  </si>
  <si>
    <t>JAN 2</t>
  </si>
  <si>
    <t>Trilla-Fuertes, L; Ghanem, I; Maurel, J; G-Pastrian, L; Mendiola, M; Pena, C; Lopez-Vacas, R; Prado-Vazquez, G; Lopez-Camacho, E; Zapater-Moros, A; Heredia, V; Cuatrecasas, M; Garcia-Alfonso, P; Capdevila, J; Conill, C; Garcia-Carbonero, R; Heath, KE; Ramos-Ruiz, R; Llorens, C; Campos-Barros, A; Gamez-Pozo, A; Feliu, J; Vara, JAF</t>
  </si>
  <si>
    <t>Comprehensive Characterization of the Mutational Landscape in Localized Anal Squamous Cell Carcinoma</t>
  </si>
  <si>
    <t>TRANSLATIONAL ONCOLOGY</t>
  </si>
  <si>
    <t>[Trilla-Fuertes, Lucia; Prado-Vazquez, Guillermo] Biomed Mol Med SL, C Faraday 7, Madrid 28049, Spain; [Ghanem, Ismael; Feliu, Jaime] Hosp Univ La Paz, Med Oncol Dept, Paseo Castellani 261, Madrid 28046, Spain; [Maurel, Joan] Univ Barcelona, Hosp Clin Barcelona, Med Oncol Dept, IDIBAPS,Translat Gazorn &amp; Targeted Therapeut Soli, Carrer Villarruel 170, Barcelona 08036, Spain; [G-Pastrian, Laura; Pena, Cristina] Hosp Univ La Paz, Pathol Dept, Paseo Castellano 261, Madrid 28046, Spain; [G-Pastrian, Laura; Mendiola, Marta] Hosp Univ La Paz IdiPAZ, Mol Pathol &amp; Therapeut Targets Grp, Paseo Castellano 261, Madrid 28046, Spain; [Mendiola, Marta; Heredia, Victoria; Feliu, Jaime; Fresno Vara, Juan Angel] ISCIII, Biomed Res Networking Ctr Oncol CIBERONC, Av Monforte de Lemos 5, Madrid 28029, Spain; [Lopez-Vacas, Rocio; Lopez-Camacho, Elena; Zapater-Moros, Andrea; Gamez-Pozo, Angelo; Fresno Vara, Juan Angel] Hosp Univ La Paz IdiPAZ, Inst Med &amp; Mol Genet INGEMM, Mol Oncol &amp; Pathol Lab, Paseo Castellana 261, Madrid 28046, Spain; [Heredia, Victoria] Hosp Univ La Paz IdiPAZ, Translat Oncol Lab, Paseo Castellana 261, Madrid 28046, Spain; [Cuatrecasas, Miriam] Hosp Clin Univ Barcelona, Pathol Dept, Carrer Villarroel 170, Barcelona 08036, Spain; [Garcia-Alfonso, Pilar] Hosp Gen Univ Gregorio Maranon, Med Oncol Dept, C Dr Esquerdo 44, Madrid 28007, Spain; [Capdevila, Jaume] Vall Hebron Univ Hosp, Med Oncol Serv, Vall Hebron Inst Oncol VHIO, Passeig Vall dHebron 119-129, Barcelona 08035, Spain; [Conill, Carles] Hosp Clin Univ Barcelona, Radiotherapy Oncol Dept, Carrer Villarroel 170, Barcelona 08036, Spain; [Garcia-Carbonero, Rocio] Hosp Univ 12 Ocubre, Inst Invest Sanitaria Hosp 12 Octubre Imas12, CNIO, UCM,CIBERONC,Med Oncol Dept, Av Cordoba S-N, Madrid 28041, Spain; [Heath, Karen E.; Campos-Barros, Angel] Hosp Univ La Paz, Inst Med &amp; Mol Genet, IdiPAZ, Paseo Castellana 261, Madrid 28046, Spain; [Heath, Karen E.; Campos-Barros, Angel] CIBERER, ISCIII, Unit 753,Paseo Castellana 261, Madrid 28046, Spain; [Ramos-Ruiz, Ricardo] Parque Cient Madrid, Genom Unit Cantoblanco, C Faraday 7, Madrid 28049, Spain; [Llorens, Carlos] Biotechvana SL, Parque Cient Madrid, C Faraday 7, Madrid 28049, Spain; [Feliu, Jaime] Univ Autonoma Madrid, Catedra UAM Amgen, Ciudad Univ Cantoblanco, Madrid 28049, Spain</t>
  </si>
  <si>
    <t>Feliu, J (corresponding author), Hosp Univ La Paz, Med Oncol Dept, Paseo Castellana 261, Madrid 28046, Spain.; Vara, JAF (corresponding author), Hosp Univ La Paz, Mol Oncol &amp; Pathol Lab, Paseo Castellana 261, Madrid 28046, Spain.</t>
  </si>
  <si>
    <t>1936-5233</t>
  </si>
  <si>
    <t>Peces, R; Mena, R; Martin, Y; Hernandez, C; Peces, C; Telleria, D; Cuesta, E; Selgas, R; Lapunzina, P; Nevado, J</t>
  </si>
  <si>
    <t>Co-occurrence of neurofibromatosis type 1 and optic nerve gliomas with autosomal dominant polycystic kidney disease type 2</t>
  </si>
  <si>
    <t>MOLECULAR GENETICS &amp; GENOMIC MEDICINE</t>
  </si>
  <si>
    <t>[Peces, Ramon; Selgas, Rafael] Univ Autonoma, IdiPAZ, Hosp Univ La Paz, Serv Nefrol, Madrid, Spain; [Mena, Rocio; Lapunzina, Pablo; Nevado, Julian] Univ Autonoma, Hosp Univ La Paz, Inst Genet Med &amp; Mol INGEMM IdiPAZ, Madrid, Spain; [Mena, Rocio; Lapunzina, Pablo; Nevado, Julian] ISCIII, Ctr Invest Biomed Red Enfermedades Raras, CIBERER, Madrid, Spain; [Martin, Yolanda; Hernandez, Concepcion; Telleria, Dolores] Hosp Univ Ramon y Cajal, Ctr Invest Biomed Red Enfermedades Raras CIBERER, Serv Genet, Madrid, Spain; [Peces, Carlos] SESCAM, Area Tecnol Informac, Toledo, Spain; [Cuesta, Emilio] Univ Autonoma, IdiPAZ, Hosp Univ La Paz, Serv Radiol, Madrid, Spain</t>
  </si>
  <si>
    <t>2324-9269</t>
  </si>
  <si>
    <t>e1321</t>
  </si>
  <si>
    <t>Berrocoso, S; Amayra, I; Lazaro, E; Martinez, O; Lopez-Paz, JF; Garcia, M; Perez, M; Al-Rashaida, M; Rodriguez, AA; Luna, PM; Perez-Nunez, P; Blanco, R; Nevado, J</t>
  </si>
  <si>
    <t>Coping with Wolf-Hirschhorn syndrome: quality of life and psychosocial features of family carers</t>
  </si>
  <si>
    <t>[Berrocoso, Sarah; Amayra, Imanol; Lazaro, Esther; Martinez, Oscar; Francisco Lopez-Paz, Juan; Garcia, Maitane; Perez, Manuel; Al-Rashaida, Mohammad; Aurora Rodriguez, Alicia; Maria Luna, Paula; Perez-Nunez, Paula] Univ Deusto, Fac Psicol &amp; Educ, Neuro E Mot, Invest Aspectos Neuropsicol &amp; Psicosociales Enfer, Avda Univ 24, Bilbao 48007, Spain; [Blanco, Raquel] Hosp Univ Cent Asturias, Neurol Pediat, Oviedo, Spain; [Nevado, Julian] Hosp Univ La Paz Madrid, Inst Genet Med &amp; Mol, INGEMM, Madrid, Spain; [Nevado, Julian] CIBERER, Madrid, Spain</t>
  </si>
  <si>
    <t>Berrocoso, S (corresponding author), Univ Deusto, Fac Psicol &amp; Educ, Neuro E Mot, Invest Aspectos Neuropsicol &amp; Psicosociales Enfer, Avda Univ 24, Bilbao 48007, Spain.</t>
  </si>
  <si>
    <t>Castano, JAT; Hernandez-Gonzalez, I; Gallego, N; Perez-Olivares, C; Parra, NO; Arias, P; Granda, E; Acebo, GG; Lago-Docampo, M; Palomino-Doza, J; Meseguer, ML; del Cerro, MJ; Valverde, D; Lapunzina, P; Escribano-Subias, P</t>
  </si>
  <si>
    <t>Customized Massive Parallel Sequencing Panel for Diagnosis of Pulmonary Arterial Hypertension</t>
  </si>
  <si>
    <t>GENES</t>
  </si>
  <si>
    <t>[Castano, Jair Antonio Tenorio; Gallego, Natalia; Arias, Pedro; Granda, Elena; Acebo, Gonzalo Gomez; Lapunzina, Pablo] Hosp Univ La Paz UAM Paseo La Castellana, Inst Med &amp; Mol Genet INGEMM IdiPAZ, Madrid, Spain; [Castano, Jair Antonio Tenorio; Gallego, Natalia; Arias, Pedro; Granda, Elena; Acebo, Gonzalo Gomez; Lapunzina, Pablo] ISCIII, Ctr Invest Biomed Red Enfermedades Raras, CIBERER, Melchor Fernandez Almagro 3, Madrid 28029, Spain; [Castano, Jair Antonio Tenorio; Gallego, Natalia; Arias, Pedro; Granda, Elena; Acebo, Gonzalo Gomez; Lapunzina, Pablo; Spanish PAH Consortium] European Reference Network Rare Congenital Malfor, ITHACA, B-1000 Brussels, Belgium; [Hernandez-Gonzalez, Ignacio] Hosp Univ Rio Hortega, Dept Cardiol, Valladolid 47012, Spain; [Perez-Olivares, Carmen; Ochoa Parra, Nuria; Escribano-Subias, Pilar] Hosp Univ 12 Octubre, Unidad Multidisciplinar Hipertens Pulmonar, Serv Cardiol, Madrid 28034, Spain; [Lago-Docampo, Mauro; Valverde, Diana] Univ Vigo, CINBIO, Vigo 36310, Spain; [Lago-Docampo, Mauro; Valverde, Diana] Hosp Alvaro Cunqueiro, Inst Invest Sanitaria Galicia Sur, Vigo 36213, Spain; [Lago-Docampo, Mauro; Valverde, Diana] Ctr Invest Biomed CINBIO, Vigo 36310, Spain; [Palomino-Doza, Julian; Escribano-Subias, Pilar] ISCIII, J CIBERCV, Ctr Invest Biomed Red Enfermedades Cardiovasc, Madrid 28029, Spain; [Palomino-Doza, Julian] Hosp Univ 12 Octubre, Serv Cardiol, Unidad Miocardiopatias Familiares, Madrid 28041, Spain; [Lopez Meseguer, Manuel] Hosp Univ Vall dHebron, Serv Neumol, Barcelona 08035, Spain; [del Cerro, Maria Jesus] Hosp Ramon &amp; Cajal, Paediat cardiol &amp; Grown Congenital Heart Dis Unit, Madrid 28034, Spain</t>
  </si>
  <si>
    <t>Lapunzina, P (corresponding author), Hosp Univ La Paz UAM Paseo La Castellana, Inst Med &amp; Mol Genet INGEMM IdiPAZ, Madrid, Spain.; Lapunzina, P (corresponding author), ISCIII, Ctr Invest Biomed Red Enfermedades Raras, CIBERER, Melchor Fernandez Almagro 3, Madrid 28029, Spain.; Lapunzina, P (corresponding author), European Reference Network Rare Congenital Malfor, ITHACA, B-1000 Brussels, Belgium.</t>
  </si>
  <si>
    <t>2073-4425</t>
  </si>
  <si>
    <t>OCT</t>
  </si>
  <si>
    <t>Mulder, PA; van Balkom, IDC; Landlust, AM; Priolo, M; Menke, LA; Acero, IH; Alkuraya, FS; Arias, P; Bernardini, L; Bijlsma, EK; Cole, T; Coubes, C; Dapia, I; Davies, S; Di Donato, N; Elcioglu, NH; Fahrner, JA; Foster, A; Gonzalez, NG; Huber, I; Iascone, M; Kaiser, AS; Kamath, A; Kooblall, K; Lapunzina, P; Liebelt, J; Lynch, SA; Maas, SM; Mammi, C; Mathijssen, IB; McKee, S; Mirzaa, GM; Montgomery, T; Neubauer, D; Neumann, TE; Pintomalli, L; Pisanti, MA; Plomp, AS; Price, S; Salter, C; Santos-Simarro, F; Sarda, P; Schanze, D; Segovia, M; Shaw-Smith, C; Smithson, S; Suri, M; Tatton-Brown, K; Tenorio, J; Thakker, RV; Valdez, RM; Van Haeringen, A; Van Hagen, JM; Zenker, M; Zollino, M; Dunn, WW; Piening, S; Hennekam, RC</t>
  </si>
  <si>
    <t>Development, behaviour and sensory processing in Marshall-Smith syndrome and Malan syndrome: phenotype comparison in two related syndromes</t>
  </si>
  <si>
    <t>JOURNAL OF INTELLECTUAL DISABILITY RESEARCH</t>
  </si>
  <si>
    <t>[Mulder, P. A.; van Balkom, I. D. C.; Landlust, A. M.; Piening, S.; Hennekam, R. C.] Lentis Psychiat Inst, Autism Team Northern Netherlands, Jonx Dept Youth Mental Hlth &amp; Autism, POB 86, NL-9700 AB Groningen, Netherlands; [van Balkom, I. D. C.; Piening, S.] Univ Med Ctr Groningen, Dept Psychiat, Rob Giel Res Ctr, Groningen, Netherlands; [Priolo, M.; Mammi, C.; Pintomalli, L.] Grande Osped Metropolitano Bianchi Melacrino More, Unita Operat Genet Med, Reggio Di Calabria, Italy; [Menke, L. A.; Hennekam, R. C.] Univ Amsterdam, Dept Paediat, Amsterdam UMC, Amsterdam, Netherlands; [Acero, I. H.] Hosp Univ Cent Asturias, Genet Unit, Oviedo, Spain; [Alkuraya, F. S.] King Abdulaziz City Sci &amp; Technol, Saudi Human Genome Project, Riyadh, Saudi Arabia; [Alkuraya, F. S.] King Faisal Specialist Hosp &amp; Res Ctr, Dept Genet, Riyadh, Saudi Arabia; [Arias, P.; Dapia, I.; Lapunzina, P.; Santos-Simarro, F.; Tenorio, J.] Univ Autonoma Madrid, Inst Med &amp; Mol Genet INGEMM, Hosp Univ La Paz, IdiPAZ, Madrid, Spain; [Arias, P.; Dapia, I.; Lapunzina, P.; Santos-Simarro, F.; Tenorio, J.] ISCIII, Ctr Invest Biomed Red Enfermedades Raras, CIBERER, Madrid, Spain; [Bernardini, L.] Casa Sollievo Sofferenza Fdn, Cytogenet Unit, San Giovanni Rotondo, Italy; [Bijlsma, E. K.; Van Haeringen, A.] Leiden Univ, Dept Clin Genet, Med Ctr, Leiden, Netherlands; [Cole, T.] Birmingham Womens &amp; Childrens NHS Fdn Trust, Dept Clin Genet, Birmingham, W Midlands, England; [Coubes, C.; Sarda, P.] CHRU Montpellier, Hop Arnaud Villeneuve, Dept Genet Med, Montpellier, France; [Davies, S.; Kamath, A.] Univ Hosp Wales, Inst Med Genet, Cardiff, Wales; [Di Donato, N.] Tech Univ Dresden, Inst Clin Genet, Dresden, Germany; [Elcioglu, N. H.] Marmara Univ, Med Sch, Dept Pediat Genet, Istanbul, Turkey; [Elcioglu, N. H.] Eastern Mediterranean Univ, Mersin, Turkey; [Fahrner, J. A.] Johns Hopkins Univ, Sch Med, Dept Pediat, McKusick Nathans Inst Genet Med, Baltimore, MD 21205 USA; [Foster, A.] Univ Birmingham, Inst Canc &amp; Genom Sci, Coll Med &amp; Dent Sci, Birmingham, W Midlands, England; [Gonzalez, N. G.] Unit Hosp Univ Cent Asturias, Oviedo, Spain; [Huber, I.] Sorland Hosp, Kristiansand, Norway; [Iascone, M.] ASST Papa Giovanni XXIII, Med Genet Lab, Bergamo, Italy; [Kaiser, A. -S.] Heidelberg Univ, Inst Human Genet, Heidelberg, Germany; [Kooblall, K.; Thakker, R. V.] Univ Oxford, Acad Endocrine Unit, Radcliffe Dept Med, Oxford, England; [Liebelt, J.] Womens &amp; Childrens Hosp, South Australian Clin Genet Serv, Adelaide, SA, Australia; [Lynch, S. A.] Univ Coll Dublin, Sch Med &amp; Med Sci, UCD Acad Ctr Rare Dis, Dublin, Ireland; [Lynch, S. A.] Temple St Childrens Univ Hosp, Clin Genet, Dublin, Ireland; [Maas, S. M.; Mathijssen, I. B.; Plomp, A. S.] Acad Med Ctr, Dept Clin Genet, Amsterdam, Netherlands; [McKee, S.] Belfast Hlth &amp; Social Care Trust, Northern Ireland Reg Genet Serv, Belfast, Antrim, North Ireland; [Mirzaa, G. M.] Univ Washington, Sch Med, Ctr Integrat Brain Res, Seattle Childrens Res Inst, Seattle, WA USA; [Mirzaa, G. M.] Univ Washington, Sch Med, Div Med Genet, Seattle, WA USA; [Montgomery, T.] Newcastle Upon Tyne NHS Fdn Trust, Newcastle Upon Tyne, Tyne &amp; Wear, England; [Neubauer, D.; Schanze, D.; Zenker, M.] Univ Hosp Magdeburg, Inst Human Genet, Magdeburg, Germany; [Neumann, T. E.] Mitteldeutscher Praxisverbund Humangenet, Halle, Germany; [Pisanti, M. A.] Antonio Cardarelli Hosp, Med Genet &amp; Lab Unit, Naples, Italy; [Price, S.] Northampton Gen Hosp NHS Trust, Dept Clin Genet, Northampton, England; [Salter, C.] Princess Ann Hosp, Wessex Clin Genet Serv, Southampton, Hants, England; [Segovia, M.] Ctr Nacl Genet, CENAGEM, Buenos Aires, DF, Argentina; [Shaw-Smith, C.] Royal Devon &amp; Exeter NHS Fdn Trust, Exeter, Devon, England; [Smithson, S.] Univ Hosp Bristol NHS Trust, Bristol, Avon, England; [Suri, M.] Nottingham Univ Hosp NHS Trust, Nottingham Clin Genet Serv, Nottingham, England; [Tatton-Brown, K.] St Georges Univ Hosp NHS Fdn Trust, London &amp; South West Thames Reg Genet Serv, Inst Canc Res, Div Genet &amp; Epidemiol, London, England; [Valdez, R. M.] Hosp Militar Cent Cirujano Mayor Dr Cosme Argeric, Genet Unit, Buenos Aires, DF, Argentina; [Van Hagen, J. M.] Vrije Univ Amsterdam, Dept Clin Genet, Med Ctr, Amsterdam, Netherlands; [Zollino, M.] Catholic Univ, Inst Med Genet, Dept Lab Med, Rome, Italy; [Dunn, W. W.] Univ Missouri, Dept Occupat Therapy Educ, Sch Hlth Profess, Columbia, MO USA</t>
  </si>
  <si>
    <t>Mulder, PA (corresponding author), Lentis Psychiat Inst, Autism Team Northern Netherlands, Jonx Dept Youth Mental Hlth &amp; Autism, POB 86, NL-9700 AB Groningen, Netherlands.</t>
  </si>
  <si>
    <t>0964-2633</t>
  </si>
  <si>
    <t>Lamuedra, A; Gratal, P; Calatrava, L; Ruiz-Perez, VL; Largo, R; Herrero-Beaumont, G</t>
  </si>
  <si>
    <t>Disorganization of chondrocyte columns in the growth plate does not aggravate experimental osteoarthritis in mice</t>
  </si>
  <si>
    <t>[Lamuedra, Ana; Gratal, Paula; Largo, Raquel; Herrero-Beaumont, Gabriel] UAM, Fdn Jimenez Diaz, IIS, Bone &amp; Joint Res Unit,Rheumatol Dept, Reyes Catolicos 2, Madrid 28040, Spain; [Calatrava, Lucia; Ruiz-Perez, Victor Luis] UAM, CSIC, Inst Invest Biomed Alberto Sols, Madrid 28029, Spain; [Calatrava, Lucia; Ruiz-Perez, Victor Luis] ISCIII, CIBER Enfermedades Raras CIBERER, Madrid, Spain; [Ruiz-Perez, Victor Luis] UAM, Hosp Univ La Paz, IdiPaz, Inst Genet Med &amp; Mol INGEMM, Madrid 28046, Spain</t>
  </si>
  <si>
    <t>Largo, R (corresponding author), UAM, Fdn Jimenez Diaz, IIS, Bone &amp; Joint Res Unit,Rheumatol Dept, Reyes Catolicos 2, Madrid 28040, Spain.</t>
  </si>
  <si>
    <t>Ivars, Marta; Lopez-Gutierrez, Juan Carlos; Martinez-Glez, Victor; Redondo, Pedro</t>
  </si>
  <si>
    <t>Ein asymptomatischer Fleck auf der Stirn.</t>
  </si>
  <si>
    <t>Journal der Deutschen Dermatologischen Gesellschaft = Journal of the German Society of Dermatology : JDDG</t>
  </si>
  <si>
    <t>Vascular anomalies Unit, Department of Dermatology, University Clinic of Navarra, Madrid, Spain.; Vascular anomalies Unit, Department of Pediatric Surgery, University Hospital La Paz, Madrid, Spain.; Bioinformatics Section, Institute of Medical and Molecular Genetics, INGEMM-IdiPAZ, Hospital Universitario La Paz, Madrid, Spain.</t>
  </si>
  <si>
    <t>no tiene</t>
  </si>
  <si>
    <t>1610-0387</t>
  </si>
  <si>
    <t>2020 Dec</t>
  </si>
  <si>
    <t>1511-1514</t>
  </si>
  <si>
    <t>Rodriguez-Novoa, S; Rodriguez-Jimenez, C; Alonso, C; Rodriguez-Laguna, L; Gordo, G; Martinez-Glez, V; Polo, IG</t>
  </si>
  <si>
    <t>Familial hypercholesterolemia: A single-nucleotide variant (SNV) in mosaic at the low density lipoprotein receptor (LDLR)</t>
  </si>
  <si>
    <t>ATHEROSCLEROSIS</t>
  </si>
  <si>
    <t>[Rodriguez-Novoa, Sonia; Rodriguez-Jimenez, Carmen] Hosp Univ La Paz, IdiPAZ, Dept Genet, Genet Metab Dis Lab, Madrid, Spain; [Alonso, Concepcion] Hosp La Princesa, Dept Genet, Madrid, Spain; [Rodriguez-Laguna, Lara; Gordo, Gema; Martinez-Glez, Victor] Hosp Univ La Paz, IdiPAZ, Inst Med &amp; Mol Genet INGEMM, Vasc Malformat Sect, Madrid, Spain; [Garcia Polo, Iluminada] Hosp La Princesa, Dept Internal Med, Madrid, Spain; [Rodriguez-Laguna, Lara; Gordo, Gema; Martinez-Glez, Victor] Ctr Invest Biomed Red Enfermedades Raras CIBERER, U753, Madrid, Spain</t>
  </si>
  <si>
    <t>Rodriguez-Novoa, S (corresponding author), Hosp Univ La Paz, Dept Genet, Genet Metab Dis Lab, Paseo Castellana 261, Madrid 28046, Spain.</t>
  </si>
  <si>
    <t>0021-9150</t>
  </si>
  <si>
    <t>Diaz-Gonzalez, F; Parron-Pajares, M; Barcia-Ramirez, A; Heath, KE</t>
  </si>
  <si>
    <t>First case of compound heterozygous BHLHA9 variants in mesoaxial synostotic syndactyly with phalangeal reduction</t>
  </si>
  <si>
    <t>AMERICAN JOURNAL OF MEDICAL GENETICS PART A</t>
  </si>
  <si>
    <t>[Diaz-Gonzalez, Francisca; Heath, Karen E.] Univ Autonoma Madrid, Inst Med &amp; Mol Genet INGEMM, Hosp Univ La Paz, IdiPAZ, Madrid, Spain; [Diaz-Gonzalez, Francisca; Parron-Pajares, Manuel; Heath, Karen E.] Hosp Univ La Paz, Skeletal Dysplasia Multidisciplinary Unit UMDE, Madrid, Spain; [Parron-Pajares, Manuel] Hosp Univ la Paz, Dept Radiol, Madrid, Spain; [Barcia-Ramirez, Ana] Hosp Univ Virgen de Valme, Dept Pediat, Seville, Spain; [Heath, Karen E.] Inst Carlos III, Ctr Invest Biomed Red Enfermedades Raras CIBERER, U753, Madrid, Spain</t>
  </si>
  <si>
    <t>Heath, KE (corresponding author), Hosp Univ la Paz, INGEMM, IdiPAZ, Paseo Castellana 261, Madrid 28046, Spain.</t>
  </si>
  <si>
    <t>1552-4825</t>
  </si>
  <si>
    <t>Garcia-Mendiola, T; Gutierrez-Sanchez, C; Gibaja, C; Torres, I; Buso-Rogero, C; Pariente, F; Solera, J; Razavifar, Z; Palacios, JJ; Zamora, F; Lorenzo, E</t>
  </si>
  <si>
    <t>Functionalization of a Few-Layer Antimonene with Oligonucleotides for DNA Sensing</t>
  </si>
  <si>
    <t>ACS APPLIED NANO MATERIALS</t>
  </si>
  <si>
    <t>[Garcia-Mendiola, Tania; Pariente, Felix; Zamora, Felix; Lorenzo, Encarnacion] Univ Autonoma Madrid, Inst Adv Res Chem Sci, Ciudad Univ Cantoblanco, Madrid 28049, Spain; [Zamora, Felix] Univ Autonoma Madrid, Dept Quim Inorgan, Madrid 28049, Spain; [Zamora, Felix] Univ Autonoma Madrid, Condensed Matter Phys Inst, Madrid 28049, Spain; [Buso-Rogero, Carlos; Zamora, Felix; Lorenzo, Encarnacion] IMDEA Nanociencia, Ciudad Univ Cantoblanco, Madrid 28049, Spain; [Garcia-Mendiola, Tania; Gutierrez-Sanchez, Cristina; Gibaja, Carlos; Torres, Inigo; Pariente, Felix; Lorenzo, Encarnacion] Univ Autonoma Madrid, Dept Quim Analit, Madrid 28049, Spain; [Solera, Jesus] Univ Autonoma Madrid, Mol Oncogenet Unit, La Paz Univ Hosp, Biochem Dept,Fac Med, Madrid 28046, Spain; [Razavifar, Zahra] Payame Noor Univ, Dept Phys, Tehran 193953697, Iran; [Razavifar, Zahra] Univ Autonoma Madrid, Dept Fis Mat Condensada, Madrid 28049, Spain; [Palacios, Juan Jose] Univ Autonoma Madrid, Dept Fis Mat Condensada, Condensed Matter Phys Inst, Madrid 28049, Spain; [Palacios, Juan Jose] Univ Autonoma Madrid, Inst Nicolas Cabrera, Madrid 28049, Spain</t>
  </si>
  <si>
    <t>Zamora, F; Lorenzo, E (corresponding author), Univ Autonoma Madrid, Inst Adv Res Chem Sci, Ciudad Univ Cantoblanco, Madrid 28049, Spain.; Zamora, F (corresponding author), Univ Autonoma Madrid, Dept Quim Inorgan, Madrid 28049, Spain.; Zamora, F (corresponding author), Univ Autonoma Madrid, Condensed Matter Phys Inst, Madrid 28049, Spain.; Zamora, F; Lorenzo, E (corresponding author), IMDEA Nanociencia, Ciudad Univ Cantoblanco, Madrid 28049, Spain.; Lorenzo, E (corresponding author), Univ Autonoma Madrid, Dept Quim Analit, Madrid 28049, Spain.</t>
  </si>
  <si>
    <t>2574-0970</t>
  </si>
  <si>
    <t>APR 24</t>
  </si>
  <si>
    <t>Tenorio, J; Nevado, J; Gonzalez-Meneses, A; Arias, P; Dapia, I; Venegas-Vega, CA; Calvente, M; Hernandez, A; Landera, L; Ramos, S; Cigudosa, JC; Perez-Jurado, LA; Lapunzina, P</t>
  </si>
  <si>
    <t>Further definition of the proximal 19p13.3 microdeletion/microduplication syndrome and implication of PIAS4 as the major contributor</t>
  </si>
  <si>
    <t>[Tenorio, Jair; Nevado, Julian; Arias, Pedro; Dapia, Irene; Hernandez, Alicia; Ramos, Sergio; Lapunzina, Pablo] Hosp Univ LaPaz UAM, Inst Genet Med &amp; Mol INGEMM IdiPAZ, Madrid, Spain; [Tenorio, Jair; Nevado, Julian; Arias, Pedro; Dapia, Irene; Hernandez, Alicia; Ramos, Sergio; Perez-Jurado, Luis A.; Lapunzina, Pablo] ISCIII, CIBERER, Ctr Invest Biomed Red Enfermedades Raras, Callede Melchor Fernandez Almagro, Madrid, Spain; [Gonzalez-Meneses, Antonio] Hosp Univ Virgen del Rocio, Dysmorphol &amp; Metab Unit, Av Manuel Siurot, Seville, Spain; [Venegas-Vega, Carlos A.] Hosp Gen Mexico City, Unidad Genet, Mexico City, DF, Mexico; [Venegas-Vega, Carlos A.] Univ Nacl Autonoma Mexico, Fac Med, Mexico City, DF, Mexico; [Perez-Jurado, Luis A.] Univ Pompeu Fabra, Genet Unit, Barcelona, Spain; [Perez-Jurado, Luis A.] IMIM Hosp del Mar, Barcelona, Spain; [Perez-Jurado, Luis A.] Univ Adelaide, SAHMRI, Womens &amp; Childrens Hosp, Adelaide, SA, Australia; [Calvente, Maria; Cigudosa, Juan Cruz] NIMGENETICS, C Faraday 7,Parque Cient Madrid, Madrid, Spain; [Landera, Leandro] Univ Fed Rio de Janeiro, Congenital Malformat Lab, Ave Carlos Chagas Filho, Rio De Janeiro, Brazil; [Tenorio, Jair; Nevado, Julian; Lapunzina, Pablo] ITHACA European Reference Network, ERN ITHACA, Brussels, Belgium</t>
  </si>
  <si>
    <t>Nevado, J; Lapunzina, P (corresponding author), Univ Autonoma Madrid, Hosp Univ La Paz, IdiPAZ Inst Invest Sanitaria,INGEMM Inst Genet Me, ISCIII,CIBERER Ctr Invest Biomed Red Enfermedades, Paseo Castellana 261, Madrid 28046, Spain.</t>
  </si>
  <si>
    <t>Tenorio, J; Alarcon, P; Arias, P; Dapia, I; Garcia-Minaur, S; Bralo, MP; Campistol, J; Climent, S; Valenzuela, I; Ramos, S; Monseny, AM; Grondona, FL; Botet, J; Serrano, M; Solis, M; Santos-Simarro, F; Alvarez, S; Teixido-Tura, G; Jaen, AF; Gordo, G; Rivera, MBB; Nevado, J; Hernandez, A; Cigudosa, JC; Ruiz-Perez, VL; Tizzano, EF; Lapunzina, P</t>
  </si>
  <si>
    <t>Further delineation of neuropsychiatric findings in Tatton-Brown-Rahman syndrome due to disease-causing variants in DNMT3A: seven new patients</t>
  </si>
  <si>
    <t>EUROPEAN JOURNAL OF HUMAN GENETICS</t>
  </si>
  <si>
    <t>[Tenorio, Jair; Arias, Pedro; Dapia, Irene; Garcia-Minaur, Sixto; Bralo, Maria Palomares; Ramos, Sergio; Solis, Mario; Santos-Simarro, Fernando; Gordo, Gema; Nevado, Julian; Hernandez, Alicia; Lapunzina, Pablo] Hosp Univ La Paz UAM, Inst Genet Med &amp; Mol INGEMM IdiPAZ, Paseo La Castellana 261, Madrid 28046, Spain; [Tenorio, Jair; Arias, Pedro; Dapia, Irene; Garcia-Minaur, Sixto; Bralo, Maria Palomares; Ramos, Sergio; Serrano, Mercedes; Solis, Mario; Santos-Simarro, Fernando; Gordo, Gema; Nevado, Julian; Hernandez, Alicia; Ruiz-Perez, Victor L.; Lapunzina, Pablo; SOGRI Consortium] ISCIII, Ctr Invest Biomed Red Enfermedades Raras, CIBERER, Calle Melchor Fernandez Almagro 3, Madrid 28029, Spain; [Alarcon, Pablo] Hosp Clin Univ Chile, Secc Genet, Santos Dumont 999, Santiago, Chile; [Campistol, Jaume; Serrano, Mercedes] Hosp Univ St Joan de Deu, Dept Neurol, Barcelona, Spain; [Climent, Salvador] Hosp Gen Ontinyent, Dept Pediat, Valencia, Spain; [Valenzuela, Irene; Grondona, Fermina Lopez; Teixido-Tura, Gisela] Univ Autonoma Barcelona, CIBER CV, Hosp Univ Vall dHebron, Dept Cardiol, Barcelona, Spain; [Valenzuela, Irene; Tizzano, Eduardo F.] Pso Vall Hebron, Hosp Valle Hebron, Mol &amp; Clin Dept, Barcelona 119129, Spain; [Monseny, Antonio Martinez; Serrano, Mercedes] Hosp St Joan de Deu, Dept Genet &amp; Mol Med, Barcelona, Spain; [Monseny, Antonio Martinez; Serrano, Mercedes] Hosp St Joan de Deu, Rare Dis Paediat Unit, Barcelona, Spain; [Botet, Javier; Alvarez, Sara; Cigudosa, Juan C.] NIMGENETICS, 7 Parque Cientifico Madrid, Madrid 2804, Spain; [Jaen, Alberto Fernandez] Quiron Hosp, Dept Pediat Neurol, Madrid, Spain; [Rivera, Maria Belen Bardon] Hosp Univ La Paz UAM, Dept Psychiat, Paseo La Castellana 261, Madrid 28046, Spain; [Ruiz-Perez, Victor L.] UAM, CSIC, Inst Invest Biomed Madrid, Arturo Duperier 4, Madrid 28029, Spain</t>
  </si>
  <si>
    <t>Lapunzina, P (corresponding author), Hosp Univ La Paz UAM, Inst Genet Med &amp; Mol INGEMM IdiPAZ, Paseo La Castellana 261, Madrid 28046, Spain.; Lapunzina, P (corresponding author), ISCIII, Ctr Invest Biomed Red Enfermedades Raras, CIBERER, Calle Melchor Fernandez Almagro 3, Madrid 28029, Spain.</t>
  </si>
  <si>
    <t>1018-4813</t>
  </si>
  <si>
    <t>Baumann, M; Beaver, EM; Palomares-Bralo, M; Santos-Simarro, F; Holzer, P; Povysil, G; Muller, T; Valovka, T; Janecke, AR</t>
  </si>
  <si>
    <t>Further delineation of putative ACTB loss-of-function variants: A 4-patient series</t>
  </si>
  <si>
    <t>[Baumann, Matthias; Mueller, Thomas; Valovka, Taras; Janecke, Andreas R.] Med Univ Innsbruck, Dept Pediat 1, Anichstr 35, A-6020 Innsbruck, Austria; [Beaver, Erin M.] Mercy Childrens Hosp St Louis, Mercy Kids Genet, St Louis, MO USA; [Palomares-Bralo, Maria; Santos-Simarro, Fernando] Univ Hosp La Paz, Inst Med &amp; Mol Genet, Madrid, Spain; [Holzer, Peter] Intelligent Predict Networks GmbH, Vienna, Austria; [Povysil, Gundula] Johannes Kepler Univ Linz, Inst Bioinformat, Linz, Austria; [Janecke, Andreas R.] Med Univ Innsbruck, Div Human Genet, Innsbruck, Austria</t>
  </si>
  <si>
    <t>Janecke, AR (corresponding author), Med Univ Innsbruck, Dept Pediat 1, Anichstr 35, A-6020 Innsbruck, Austria.</t>
  </si>
  <si>
    <t>Palencia-Campos, A; Aoto, PC; Machal, EMF; Rivera-Barahona, A; Soto-Bielicka, P; Bertinetti, D; Baker, B; Vu, L; Piceci-Sparascio, F; Torrente, I; Boudin, E; Peeters, S; Hul, WV; Huber, C; Bonneau, D; Hildebrand, MS; Coleman, M; Bahlo, M; Bennett, MF; Schneider, AL; Scheffer, IE; Kibaek, M; Kristiansen, BS; Issa, MY; Mehrez, MI; Ismail, S; Tenorio, J; Li, GY; Skalhegg, BS; Otaify, GA; Temtamy, S; Aglan, M; Jonch, AE; De Luca, A; Mortier, G; Cormier-Daire, V; Ziegler, A; Wallis, M; Lapunzina, P; Herberg, FW; Taylor, SS; Ruiz-Perez, VL</t>
  </si>
  <si>
    <t>Germline and Mosaic Variants in PRKACA and PRKACB Cause a Multiple Congenital Malformation Syndrome</t>
  </si>
  <si>
    <t>[Palencia-Campos, Adrian; Rivera-Barahona, Ana; Soto-Bielicka, Patricia; Ruiz-Perez, Victor L.] Univ Autonoma Madrid, Inst Invest Biomed Alberto Sols, Consejo Super Invest Cient CSIC, Madrid 28029, Spain; [Palencia-Campos, Adrian; Rivera-Barahona, Ana; Tenorio, Jair; Lapunzina, Pablo; Ruiz-Perez, Victor L.] Inst Salud Carlos III ISCIII, CIBER Enfermedades Raras CIBERER, Madrid 28029, Spain; [Aoto, Phillip C.; Baker, Blaine; Vu, Lily; Taylor, Susan S.] Univ Calif San Diego, Dept Pharmacol, 9400 Gilman Dr, La Jolla, CA 92093 USA; [Machal, Erik M. F.; Bertinetti, Daniela; Herberg, Friedrich W.] Univ Kassel, Inst Biol, Dept Biochem, D-34132 Kassel, Germany; [Piceci-Sparascio, Francesca; Torrente, Isabella; De Luca, Alessandro] Casa Sollievo della Sofferenza Fdn, Med Genet Unit, IRCCS, I-71013 San Giovanni Rotondo, Italy; [Boudin, Eveline; Peeters, Silke; Hul, Wim Van; Mortier, Geert] Univ Antwerp, Dept Med Genet, B-2650 Edegem, Belgium; [Huber, Celine; Cormier-Daire, Valerie] Necker Enfants Malad Hosp, AP HP, Clin Genet &amp; Reference Ctr Skeletal Dysplasia, F-75015 Paris, France; [Huber, Celine; Cormier-Daire, Valerie] Univ Paris, Inst Imagine, INSERM UMR1163, F-75015 Paris, France; [Bonneau, Dominique; Ziegler, Alban] Angers Hosp, Biochem &amp; Genet Dept, F-49933 Angers 9, France; [Bonneau, Dominique; Ziegler, Alban] Angers Univ, MitoVasc Inst, UMR CNRS 6015 INSERM U1083, F-49933 Angers 9, France; [Hildebrand, Michael S.; Coleman, Matthew; Bennett, Mark F.; Schneider, Amy L.; Scheffer, Ingrid E.] Univ Melbourne, Epilepsy Res Ctr, Dept Med, Austin Hlth, Heidelberg, Vic 3084, Australia; [Hildebrand, Michael S.; Coleman, Matthew; Scheffer, Ingrid E.] Murdoch Childrens Res Inst, Parkville, Vic 3052, Australia; [Bahlo, Melanie; Bennett, Mark F.] Walter &amp; Eliza Hall Inst Med Res, Populat Hlth &amp; Immun Div, Parkville, Vic 3052, Australia; [Bahlo, Melanie; Bennett, Mark F.] Univ Melbourne, Dept Med Biol, Melbourne, Vic 3010, Australia; [Scheffer, Ingrid E.] Univ Melbourne, Royal Childrens Hosp, Dept Paediat, Parkville, Vic 3052, Australia; [Scheffer, Ingrid E.] Florey Inst Neurosci &amp; Mental Hlth, Parkville, Vic 3052, Australia; [Kibaek, Maria] Odense Univ Hosp, Childrens Hosp HC Andersen, DK-5000 Odense, Denmark; [Kristiansen, Britta S.; Jonch, Aia E.] Odense Univ Hosp, Dept Clin Genet, DK-5000 Odense, Denmark; [Issa, Mahmoud Y.; Ismail, Samira; Otaify, Ghada A.; Temtamy, Samia; Aglan, Mona] Natl Res Ctr, Ctr Excellence Human Genet, Dept Clin Genet, Div Human Genet &amp; Genome Res, Cairo 12622, Egypt; [Mehrez, Mennat, I] Natl Res Ctr, Div Human Genet &amp; Genome Res, Dept Oro Dent Genet, Ctr Excellence Human Genet, Cairo 12622, Egypt; [Tenorio, Jair; Lapunzina, Pablo; Ruiz-Perez, Victor L.] Univ Autonoma, Hosp Univ La Paz, Inst Genet Med &amp; Mol INGEMM IdiPAZ, Madrid 28046, Spain; [Tenorio, Jair; Lapunzina, Pablo; Ruiz-Perez, Victor L.] European Reference Network Rare Congenital Malfor, ITHACA, Paris, France; [Li, Gaoyang; Skalhegg, Bjorn Steen] Univ Oslo, Inst Basic Med Sci, Div Mol Nutr, N-0316 Oslo, Norway; [Mortier, Geert] Antwerp Univ Hosp, B-2650 Edegem, Belgium; [Wallis, Mathew] Univ Tasmania, Sch Med, Hobart, Tas 7001, Australia; [Wallis, Mathew] Univ Tasmania, Menzies Inst Med Res, Hobart, Tas 7001, Australia; [Wallis, Mathew] Austin Hlth, Clin Genet Serv, Heidelberg, Vic 3084, Australia; [Taylor, Susan S.] Univ Calif San Diego, Dept Chem &amp; Biochem, 9400 Gilman Dr, La Jolla, CA 92093 USA</t>
  </si>
  <si>
    <t>Ruiz-Perez, VL (corresponding author), Univ Autonoma Madrid, Inst Invest Biomed Alberto Sols, Consejo Super Invest Cient CSIC, Madrid 28029, Spain.; Ruiz-Perez, VL (corresponding author), Inst Salud Carlos III ISCIII, CIBER Enfermedades Raras CIBERER, Madrid 28029, Spain.; Ruiz-Perez, VL (corresponding author), Univ Autonoma, Hosp Univ La Paz, Inst Genet Med &amp; Mol INGEMM IdiPAZ, Madrid 28046, Spain.; Ruiz-Perez, VL (corresponding author), European Reference Network Rare Congenital Malfor, ITHACA, Paris, France.</t>
  </si>
  <si>
    <t>Lacamara, N; Lecumberri, B; Barquiel, B; Escribano, A; Gonzalez-Casado, I; Alvarez-Escola, C; Aleixandre-Blanquer, F; Morales, F; Alfayate, R; Bernal-Soriano, MC; Miralles, R; Simsir, IY; Ozgen, AG; Bernal, J; Berbel, P; Moreno, JC</t>
  </si>
  <si>
    <t>Identification of Resistance to Exogenous Thyroxine in Humans</t>
  </si>
  <si>
    <t>THYROID</t>
  </si>
  <si>
    <t>[Lacamara, Nerea; Moreno, Jose Carlos] Autonomous Univ Madrid, La Paz Univ Hosp, Inst Med &amp; Mol Genet INGEMM, Thyroid Mol Lab, Madrid, Spain; [Lacamara, Nerea; Moreno, Jose Carlos] Inst Salud Carlos III, Rare Dis Networking Biomed Res Ctr CIBERER, Madrid, Spain; [Lecumberri, Beatriz; Barquiel, Beatriz; alvarez-Escola, Cristina] La Paz Univ Hosp, Dept Endocrinol, Madrid, Spain; [Escribano, Arancha] Virgen de la Arrixaca Univ Hosp, Dept Pediat Endocrinol, Murcia, Spain; [Gonzalez-Casado, Isabel] La Paz Univ Hosp, Dept Pediat Endocrinol, Madrid, Spain; [Aleixandre-Blanquer, Fernando] Elda Univ Hosp, Dept Pediat Endocrinol, Alicante, Spain; [Morales, Francisco] Virgen Del Rocio Univ Hosp, Dept Endocrinol, Seville, Spain; [Alfayate, Rocio; Bernal-Soriano, Mari Carmen] Alicante Univ Hosp, Clin Chem Dept, Alicante, Spain; [Miralles, Raquel] Alicante Univ Hosp, Dept Endocrinol, Alicante, Spain; [Yildirim Simsir, Ilgin; Ozgen, Ahmet Gokhan] Ege Univ, Dept Endocrinol &amp; Metab Disorders, Fac Med, Izmir, Turkey; [Bernal, Juan] CSIC, Dept Endocrine &amp; Nervous Syst, Inst Invest Biomed, Madrid, Spain; [Bernal, Juan] CIBERER Inst Salud Carlos III, Madrid, Spain; [Berbel, Pere] Univ Miguel Hernandez de Elche, Fac Med, Dept Histol &amp; Anat, Alicante, Spain</t>
  </si>
  <si>
    <t>Moreno, JC (corresponding author), La Paz Univ Hosp, Inst Med &amp; Mol Genet INGEMM, Thyroid Mol Lab, Paseo Castellana 261, Madrid 28046, Spain.</t>
  </si>
  <si>
    <t>1050-7256</t>
  </si>
  <si>
    <t>DEC 1</t>
  </si>
  <si>
    <t>Espeche, LD; Solari, AP; Mori, MA; Arenas, RM; Palomares, M; Perez, M; Martinez, C; Lotersztein, V; Segovia, M; Armando, R; Dain, LB; Nevado, J; Lapunzina, P; Rozental, S</t>
  </si>
  <si>
    <t>Implementation of chromosomal microarrays in a cohort of patients with intellectual disability at the Argentinean public health system</t>
  </si>
  <si>
    <t>MOLECULAR BIOLOGY REPORTS</t>
  </si>
  <si>
    <t>[Espeche, Lucia Daniela; Solari, Andrea Paula; Perez, Myriam; Martinez, Cinthia; Lotersztein, Vanesa; Segovia, Mabel; Dain, Liliana Beatriz; Rozental, Sandra] Minist Salud, Ctr Nacl Genet Med Dr Eduardo Castilla ANLIS Dr C, Buenos Aires, DF, Argentina; [Mori, Maria Angeles; Arenas, Ruben Martin; Palomares, Maria; Nevado, Julian; Lapunzina, Pablo] Univ Autonoma Madrid, Inst Genet Med &amp; Mol INGEMM, IdiPAZ, Hosp Univ La Paz, Madrid, Spain; [Mori, Maria Angeles; Arenas, Ruben Martin; Palomares, Maria; Nevado, Julian; Lapunzina, Pablo] ISCIII, CIBERER Ctr Invest Biomed Red Enfermedades Raras, Madrid, Spain; [Mori, Maria Angeles; Arenas, Ruben Martin; Palomares, Maria; Nevado, Julian; Lapunzina, Pablo] ITHACA European Reference Network, Madrid, Spain; [Armando, Romina] Hosp Ninos Dr Ricardo Gutierrez, Serv Genet, Buenos Aires, DF, Argentina</t>
  </si>
  <si>
    <t>Rozental, S (corresponding author), Minist Salud, Ctr Nacl Genet Med Dr Eduardo Castilla ANLIS Dr C, Buenos Aires, DF, Argentina.</t>
  </si>
  <si>
    <t>0301-4851</t>
  </si>
  <si>
    <t>SEP</t>
  </si>
  <si>
    <t>van Dijk, FS; Semler, O; Etich, J; Kohler, A; Jimenez-Estrada, JA; Bravenboer, N; Claeys, L; Riesebos, E; Gegic, S; Piersma, SR; Jimenez, CR; Waisfisz, Q; Flores, CL; Nevado, J; Harsevoort, AJ; Janus, GJM; Franken, AAM; van der Sar, AM; Meijers-Heijboer, H; Heath, KE; Lapunzina, P; Nikkels, PGJ; Santen, GWE; Nuchel, J; Plomann, M; Wagener, R; Rehberg, M; Hoyer-Kuhn, H; Eekhoff, EMW; Pals, G; Morgelin, M; Newstead, S; Wilson, BT; Ruiz-Perez, VL; Maugeri, A; Netzer, C; Zaucke, F; Micha, D</t>
  </si>
  <si>
    <t>Interaction between KDELR2 and HSP47 as a Key Determinant in Osteogenesis Imperfecta Caused by Bi-allelic Variants in KDELR2</t>
  </si>
  <si>
    <t>[van Dijk, Fleur S.; Harsevoort, Arjan J.; Janus, Guus J. M.; Franken, Anton A. M.] Isala Hosp, Expert Ctr Adults Osteogenesis Imperfecta, NL-10400 Zwolle, Netherlands; [van Dijk, Fleur S.] Univ Med Ctr Groningen, Dept Clin Genet, NL-30001 Groningen, Netherlands; [van Dijk, Fleur S.; Wilson, Brian T.] London North West Hlth Care Univ NHS Trust, North West Thames Reg Genet Serv, Harrow HA1 3UJ, Middx, England; [van Dijk, Fleur S.] Imperial Coll London, Dept Metab Digest &amp; Reprod, Sect Genet &amp; Genom, London, England; [Semler, Oliver; Rehberg, Mirko; Hoyer-Kuhn, Heike] Univ Cologne, Fac Med, Dept Paediat, D-50931 Cologne, Germany; [Semler, Oliver; Koehler, Anna; Nuechel, Julian; Plomann, Markus; Wagener, Raimund; Rehberg, Mirko; Hoyer-Kuhn, Heike; Netzer, Christian] Univ Cologne, Univ Hosp Cologne, D-50931 Cologne, Germany; [Semler, Oliver; Netzer, Christian] Univ Cologne, Univ Hosp Cologne, Ctr Rare Dis, D-50931 Cologne, Germany; [Etich, Julia; Zaucke, Frank] Orthopaed Univ Hosp Friedrichsheim gGmbH, Dr Rolf M Schwiete Res Unit Osteoarthrit, D-60528 Frankfurt, Germany; [Koehler, Anna; Nuechel, Julian; Plomann, Markus; Wagener, Raimund] Univ Cologne, Fac Med, Ctr Biochem, D-50931 Cologne, Germany; [Jimenez-Estrada, Juan A.; Flores, Carmen-Lisset; Ruiz-Perez, Victor L.] CSIC UAM, Inst Invest Biomed Alberto Sols IIBM, Madrid 28029, Spain; [Bravenboer, Nathalie] Vrije Univ Amsterdam, Dept Clin Chem, Amsterdam UMC, Amsterdam Movement Sci, Amsterdam, Netherlands; [Claeys, Lauria; Riesebos, Elise; Gegic, Sejla; Waisfisz, Quinten; Meijers-Heijboer, Hanne; Pals, Gerard; Maugeri, Alessandra; Micha, Dimitra] Vrije Univ Amsterdam, Dept Clin Genet, Amsterdam UMC, NL-1081 BT Amsterdam, Netherlands; [Piersma, Sander R.; Jimenez, Connie R.] Vrije Univ Amsterdam, Canc Ctr Amsterdam, Dept Med Oncol, Amsterdam UMC, Amsterdam, Netherlands; [Nevado, Julian; Heath, Karen E.; Lapunzina, Pablo; Ruiz-Perez, Victor L.] ISCIII, Ctr Invest Biomed Red Enfermedades Raras CIBERER, Madrid 28029, Spain; [Nevado, Julian; Heath, Karen E.; Lapunzina, Pablo; Ruiz-Perez, Victor L.] Univ Autonoma Madrid, Inst Med &amp; Mol Genet INGEMM, Hosp Univ La Paz IdiPaz, Madrid 28046, Spain; [van der Sar, Astrid M.] Vrije Univ Amsterdam, Dept Med Microbiol &amp; Infect Control, Amsterdam UMC, Amsterdam, Netherlands; [Heath, Karen E.] Univ Autonoma Madrid, Hosp Univ La Paz, Skeletal Dysplasia Multidisciplinary Unit UMDE, Madrid 28046, Spain; [Nikkels, Peter G. J.] Univ Med Ctr Utrecht, Dept Pathol, Utrecht, Netherlands; [Santen, Gijs W. E.] Leiden Univ, Dept Clin Genet, Med Ctr, Leiden, Netherlands; [Wagener, Raimund] Univ Cologne, Ctr Mol Med Cologne, D-50931 Cologne, Germany; [Eekhoff, Elisabeth M. W.] Vrije Univ Amsterdam, Dept Internal Med, Amsterdam UMC, Amsterdam Movement Sci,Sect Endocrinol, Amsterdam, Netherlands; [Morgelin, Matthias] Colzyx AB, S-22381 Lund, Sweden; [Newstead, Simon] Univ Oxford, Dept Biochem, South Parks Rd, Oxford OX1 3QU, England; [Wilson, Brian T.] Newcastle Univ, Int Ctr Life, Biosci Inst, Newcastle Upon Tyne NE1 3BZ, Tyne &amp; Wear, England; [Netzer, Christian] Univ Cologne, Fac Med, Inst Human Genet, D-50931 Cologne, Germany</t>
  </si>
  <si>
    <t>van Dijk, FS (corresponding author), Isala Hosp, Expert Ctr Adults Osteogenesis Imperfecta, NL-10400 Zwolle, Netherlands.; van Dijk, FS (corresponding author), Univ Med Ctr Groningen, Dept Clin Genet, NL-30001 Groningen, Netherlands.; van Dijk, FS (corresponding author), London North West Hlth Care Univ NHS Trust, North West Thames Reg Genet Serv, Harrow HA1 3UJ, Middx, England.; van Dijk, FS (corresponding author), Imperial Coll London, Dept Metab Digest &amp; Reprod, Sect Genet &amp; Genom, London, England.; Micha, D (corresponding author), Vrije Univ Amsterdam, Dept Clin Genet, Amsterdam UMC, NL-1081 BT Amsterdam, Netherlands.</t>
  </si>
  <si>
    <t>Ivars, Marta; Boixeda, Pablo; Triana, Paloma; Martinez-Glez, Victor; Rodriguez-Laguna, Lara; Agra, Noelia; Lopez-Gutierrez, Juan Carlos</t>
  </si>
  <si>
    <t>Klinische Uberlappung zwischen CLAPO-Syndrom und Megalenzephalie-Kapillarfehlbildungen-Polymikrogyrie-Syndrom.</t>
  </si>
  <si>
    <t>Vascular Anomalies Unit, Department of Dermatology, University Clinic of Navarra, Madrid, Spain.; Vascular Anomalies Unit, Department of Dermatology, University Hospital Ramon y Cajal, Madrid, Spain.; Vascular Anomalies Unit, Department of Pediatric Surgery, University Hospital La Paz, Madrid, Spain.; Vascular Malformations Section and Clinical Genetics Section, Institute of Medical and Molecular Genetics, INGEMM-IdiPAZ, Hospital Universitario La Paz, Madrid, Spain.</t>
  </si>
  <si>
    <t>2020 May</t>
  </si>
  <si>
    <t>480-484</t>
  </si>
  <si>
    <t>Pascual-Alonso, A; Blasco, L; Vidal, S; Gean, E; Rubio, P; O'Callaghan, M; Martinez-Monseny, AF; Castells, AA; Xiol, C; Catala, V; Brandi, N; Pacheco, P; Ros, C; del Campo, M; Guillen, E; Ibanez, S; Sanchez, MJ; Lapunzina, P; Nevado, J; Santos, F; Lloveras, E; Ortigoza-Escobar, JD; Tejada, MI; Maortua, H; Martinez, F; Orellana, C; Rosello, M; Mesas, MA; Obon, M; Plaja, A; Fernandez-Ramos, JA; Tizzano, E; Marin, R; Pena-Segura, JL; Alcantara, S; Armstrong, J</t>
  </si>
  <si>
    <t>Molecular characterization of Spanish patients with MECP2 duplication syndrome</t>
  </si>
  <si>
    <t>[Pascual-Alonso, Ainhoa; Blasco, Laura; Vidal, Silvia; Castells, Alba Aina; Xiol, Clara] Fdn San Juan de Dios, Serv Med Genet &amp; Mol, Barcelona, Spain; [Gean, Esther; Rubio, Patricia; Martinez-Monseny, Antonio F.] Hosp Univ San Juan de Dios, Dept Med Genet &amp; Mol, Barcelona, Spain; [O'Callaghan, Mar; Ortigoza-Escobar, Juan D.] Hosp Univ San Juan de Dios, Dept Neurol Pediat, Barcelona, Spain; [Castells, Alba Aina; Alcantara, Soledad] Univ Barcelona, Inst Neurociencies, Dept Patol &amp; Terapeut Expt, Neural Dev Lab,IDIBELL, Barcelona, Spain; [Catala, Vicenc] Univ Autonoma Barcelona, Dept BCFyI, Unidad Biol Celular &amp; Genet Med, Barcelona, Spain; [Brandi, Nuria; Pacheco, Paola; Ros, Carlota; Armstrong, Judith] Hosp Univ San Juan de Dios, Serv Med Genet &amp; Mol, Barcelona, Spain; [del Campo, Miguel] Hosp Valle De Hebron, Genet Epidemiol, Pediat, Barcelona, Spain; [Guillen, Encarna; Ibanez, Salva; Sanchez, Maria J.] Hosp Virgen Arrixaca, Unidad Genet, Murcia, Spain; [Lapunzina, Pablo; Nevado, Julian; Santos, Fernando] Hosp Univ La Paz, Inst Genet Med &amp; Mol, Madrid, Spain; [Lapunzina, Pablo; Nevado, Julian; Tejada, Maria, I; Maortua, Hiart; Armstrong, Judith] Inst Salud Carlos III, CIBERER Biomed Network Res Ctr Rare Dis, Madrid, Spain; [Lloveras, Elisabet] LABCO Iberia, Dept Genet, Barcelona, Spain; [Tejada, Maria, I; Maortua, Hiart] Hosp Univ Cruces, Inst Invest Sanitaria Biocruces, Serv Genet, Lab Genet Mol, Baracaldo, Spain; [Martinez, Francisco; Orellana, Carmen; Rosello, Monica] Hosp Univ &amp; Politecn La Fe, Unidad Genet, Valencia, Spain; [Mesas, Maria A.] Hosp Xanit, Gastroenterol, Malaga, Spain; [Obon, Maria] Lab ICS, Area Genet Clin &amp; Consell Genet, Girona, Spain; [Plaja, Alberto] Univ Autonoma Barcelona, Hosp Univ Vall dHebron, Inst Recerca VHIR, Barcelona, Spain; [Fernandez-Ramos, Joaquin A.] Hosp Univ Reina Sofia, Unidad Neuropediat, Cordoba, Spain; [Tizzano, Eduardo] Hosp Univ Vall dHebron, Area Genet Clin &amp; Mol, Barcelona, Spain; [Marin, Rosario] Hosp Univ Puerta del Mar, Unidad Genet, Cadiz, Spain; [Pena-Segura, Jose L.] Hosp Univ Miguel Servet, Unidad Neuropediat, Zaragoza, Spain; [Armstrong, Judith] Hosp St Joan de Deu, Inst Recerca Pediat, Barcelona, Spain</t>
  </si>
  <si>
    <t>Armstrong, J (corresponding author), Hosp St Joan de Deu, Mol &amp; Genet Med Sect, Pg St Joan de Deu 2,Planta 0, Barcelona 08950, Spain.</t>
  </si>
  <si>
    <t>Ziats, CA; Jain, L; McLarney, B; Vandenboom, E; DuPont, BR; Rogers, C; Sarasua, S; Nevado, J; Cordisco, EL; Phelan, K; Boccuto, L</t>
  </si>
  <si>
    <t>Neurofibromatosis type 2 in Phelan-McDermid syndrome: Institutional experience and review of the literature</t>
  </si>
  <si>
    <t>EUROPEAN JOURNAL OF MEDICAL GENETICS</t>
  </si>
  <si>
    <t>Review</t>
  </si>
  <si>
    <t>[Ziats, Catherine A.; Jain, Lavanya; DuPont, Barbara R.; Rogers, Curtis; Boccuto, Luigi] Greenwood Genet Ctr, JC Self Res Inst Human Genet, Greenwood, SC 29646 USA; [Jain, Lavanya; Sarasua, Sara] Clemson Univ, Coll Behav Social &amp; Hlth Sci, Sch Nursing, Clemson, SC USA; [McLarney, Brittany; Vandenboom, Emily] Phelan McDermid Syndrome Fdn, Osprey, FL USA; [Nevado, Julian] Univ Autonoma Madrid, Hosp Univ La Paz, IdiPAZ Inst Invest Sanitaria, INGEMM Inst Genet Med &amp; Mol, Madrid, Spain; [Nevado, Julian] CIBERER Ctr Invest Basica Red Enfermedades Raras, Madrid, Spain; [Cordisco, Emanuela Lucci] Fdn Policlin Univ A Gemelli IRCCS, UOC Genet Med, Rome, Italy; [Cordisco, Emanuela Lucci] Univ Cattolica Sacro Cuore, Ist Med Genom, Rome, Italy; [Phelan, Katy] Florida Canc Specialists &amp; Res Inst, Cytogenet Lab, Ft Myers, FL USA; [Boccuto, Luigi] Clemson Univ, Sch Hlth Res, Clemson, SC USA</t>
  </si>
  <si>
    <t>Ziats, CA (corresponding author), Greenwood Genet Ctr, 106 Gregor Mendel Dr, Greenwood, SC 29646 USA.</t>
  </si>
  <si>
    <t>1769-7212</t>
  </si>
  <si>
    <t>NOV</t>
  </si>
  <si>
    <t>Lorente-Ros, M; Andres, AM; Sanchez-Galan, A; Aminoso, C; Garcia, S; Lapunzina, P; Garcia, JS</t>
  </si>
  <si>
    <t>New mutations associated with Hirschsprung disease</t>
  </si>
  <si>
    <t>ANALES DE PEDIATRIA</t>
  </si>
  <si>
    <t>[Lorente-Ros, Marta; Miren Andres, Ane; Sanchez-Galan, Alba; Garcia, Sixto; Lapunzina, Pablo; Solera Garcia, Jesus] Hosp Univ La Paz, Madrid, Spain; [Lorente-Ros, Marta; Miren Andres, Ane; Sanchez-Galan, Alba; Garcia, Sixto; Lapunzina, Pablo; Solera Garcia, Jesus] Univ Autonoma Madrid, Madrid, Spain; [Miren Andres, Ane; Sanchez-Galan, Alba] Hosp Univ La Paz, Dept Cirugia Pediat, Madrid, Spain; [Aminoso, Cinthia; Garcia, Sixto; Lapunzina, Pablo; Solera Garcia, Jesus] ISCIII, Inst Genet Med &amp; Mol INGEMM, IdiPAZ CIBERER Ctr Invest Biomed Red Enfermedades, Madrid, Spain</t>
  </si>
  <si>
    <t>Lorente-Ros, M (corresponding author), Hosp Univ La Paz, Madrid, Spain.; Lorente-Ros, M (corresponding author), Univ Autonoma Madrid, Madrid, Spain.</t>
  </si>
  <si>
    <t>1695-4033</t>
  </si>
  <si>
    <t>Limeres, J; Serrano, C; De Nova, JM; Silvestre-Rangil, J; Machuca, G; Maura, I; Ruiz-Villandiego, JC; Diz, P; Blanco-Lago, R; Nevado, J; Diniz-Freitas, M</t>
  </si>
  <si>
    <t>Oral Manifestations of Wolf-Hirschhorn Syndrome: Genotype-Phenotype Correlation Analysis</t>
  </si>
  <si>
    <t>JOURNAL OF CLINICAL MEDICINE</t>
  </si>
  <si>
    <t>[Limeres, Jacobo; Serrano, Candela; Diz, Pedro; Diniz-Freitas, Marcio] Univ Santiago Compostela USC, Hlth Res Inst Santiago de Compostela IDIS, Med Surg Dent Res Grp OMEQUI, Santiago De Compostela 15782, Spain; [De Nova, Joaquin Manuel] Univ Complutense Madrid, Sch Dent, Dept Stomatol 4, Madrid 28040, Spain; [De Nova, Joaquin Manuel] Univ Hosp Doctor Peset FISABIO, Dept Stomatol, Valencia 46017, Spain; [Machuca, Guillermo] Univ Seville, Sch Dent, Dept Special Care Dent, Seville 41009, Spain; [Maura, Isabel] Univ Barcelona, Serv Pediat Dent, Childrens Hosp HM Nens, Barcelona 08009, Spain; [Cruz Ruiz-Villandiego, Jose] Quiron Hosp, Serv Special Care Dent, San Sebastian 200012, Spain; [Blanco-Lago, Raquel] Univ Hosp Cent Asturias, Serv Neuropediat, Oviedo 33011, Spain; [Nevado, Julian] La Paz Univ Hosp, Med &amp; Mol Genet Inst INGEMM, IdiPAZ, Madrid 28046, Spain; [Nevado, Julian] Inst Salud Carlos III, Inst Rare Dis Res IIER, Madrid 28029, Spain; [Nevado, Julian] Inst Salud Carlos III, Ctr Biomed Network Res Rare Dis CIBERER, Madrid 28029, Spain; [Nevado, Julian] La Paz Univ Hosp, ITHACA, ERN, Madrid 28046, Spain</t>
  </si>
  <si>
    <t>Diz, P (corresponding author), Univ Santiago Compostela USC, Hlth Res Inst Santiago de Compostela IDIS, Med Surg Dent Res Grp OMEQUI, Santiago De Compostela 15782, Spain.</t>
  </si>
  <si>
    <t>2077-0383</t>
  </si>
  <si>
    <t>Miguez, MP; Santos-Simarro, F; Garcia-Minaur, S; Fragua, RV; del Pozo, A; Solis, M; Rodriguez, CJ; Rufo-Rabadan, V; Fernandez, VE; Rueda, I; del Pozo, MVG; Gallego, N; Lapunzina, P; Palomares-Bralo, M</t>
  </si>
  <si>
    <t>Pathogenic variants in KPTN, a rare cause of macrocephaly and intellectual disability</t>
  </si>
  <si>
    <t>[Pacio Miguez, Marta; Santos-Simarro, Fernando; Garcia-Minaur, Sixto; del Pozo, Angela; Solis, Mario; Jimenez Rodriguez, Carmen; Rufo-Rabadan, Virginia; Fernandez, Victoria Eugenia; Rueda, Inmaculada; Gomez del Pozo, Maria Victoria; Gallego, Natividad; Lapunzina, Pablo; Palomares-Bralo, Maria] Hosp Univ La Paz, Inst Genet Med &amp; Mol INGEMM, IdiPaz, Madrid, Spain; [Santos-Simarro, Fernando; Garcia-Minaur, Sixto; del Pozo, Angela; Lapunzina, Pablo; Palomares-Bralo, Maria] ISCIII, Ctr Invest Biomed Red Enfermedades Raras, CIBERER, Madrid, Spain; [Santos-Simarro, Fernando; Garcia-Minaur, Sixto; Lapunzina, Pablo; Palomares-Bralo, Maria] ITHACA European Reference Network, Madrid, Spain; [Velazquez Fragua, Ramon] Hosp Univ La Paz, Serv Neurol Infantil, Madrid, Spain</t>
  </si>
  <si>
    <t>Palomares-Bralo, M (corresponding author), Hosp Univ La Paz, INGEMM Inst Genet Med &amp; Mol, Bloque Quirurg,Planta Semisotano, Madrid 28046, Spain.</t>
  </si>
  <si>
    <t>Sanchez-Rodriguez, C; Peiro, C; Rodriguez-Manas, L; Nevado, J</t>
  </si>
  <si>
    <t>Polyphenols Attenuate Highly-Glycosylated Haemoglobin-Induced Damage in Human Peritoneal Mesothelial Cells</t>
  </si>
  <si>
    <t>ANTIOXIDANTS</t>
  </si>
  <si>
    <t>[Sanchez-Rodriguez, Carolina] Univ Europea Madrid, Fac Biomed &amp; Hlth Sci, Madrid 28670, Spain; [Peiro, Concepcion] Univ Autonoma Madrid, Sch Med, Inst Invest Sanitarias IdiPAZ, Dept Pharmacol, Madrid 28029, Spain; [Rodriguez-Manas, Leocadio] Hosp Univ Getafe, Dept Geriatr, CIBER Frailty &amp; Hlth Aging CIBERFES, Madrid 28905, Spain; [Nevado, Julian] IdiPaz Hosp Univ La Paz, Inst Genet Med &amp; Mol INGEMM, Genom &amp; Mol Nephropathy Sect, Madrid 28046, Spain; [Nevado, Julian] Ctr Invest Bas Red Enfermedades Raras CIBERER, Madrid 28046, Spain</t>
  </si>
  <si>
    <t>Sanchez-Rodriguez, C (corresponding author), Univ Europea Madrid, Fac Biomed &amp; Hlth Sci, Madrid 28670, Spain.</t>
  </si>
  <si>
    <t>2076-3921</t>
  </si>
  <si>
    <t>Illescas, T; Mansilla, E; Herrero, B; Rodriguez, R; Lopez, F; Aza-Carmona, M; Regojo, RM; Santos-Simarro, F; Heath, KE; Bartha, JL; Antolin, E</t>
  </si>
  <si>
    <t>Prenatal diagnosis of fetal skeletal dysplasias in a tertiary Hospital in Spain</t>
  </si>
  <si>
    <t>EUROPEAN JOURNAL OF OBSTETRICS &amp; GYNECOLOGY AND REPRODUCTIVE BIOLOGY</t>
  </si>
  <si>
    <t>[Illescas, Tamara; Herrero, Beatriz; Rodriguez, Roberto; Lopez, Francisco; Luis Bartha, Jose; Antolin, Eugenia] Hosp Univ La Paz, Dept Obstet &amp; Gynecol, Fetal Med Unit, Madrid, Spain; [Mansilla, Elena; Aza-Carmona, Miriam; Santos-Simarro, Fernando; Heath, Karen E.] Hosp Univ La Paz, Inst Med &amp; Mol Genet INGEMM, Madrid, Spain; [Maria Regojo, Rita] Hosp Univ La Paz, Dept Pathol, Madrid, Spain</t>
  </si>
  <si>
    <t>Illescas, T (corresponding author), Hosp Univ La Paz, Dept Obstet &amp; Gynecol, Fetal Med Unit, Madrid, Spain.</t>
  </si>
  <si>
    <t>0301-2115</t>
  </si>
  <si>
    <t>Taylor, BG; Sancho, MLM; Rieger, ED; Julia, SC; Nevado, J; Ferre, FS</t>
  </si>
  <si>
    <t>Prevalence of the Phelan-McDermid Syndrome in Spain</t>
  </si>
  <si>
    <t>REVISTA ESPANOLA DE SALUD PUBLICA</t>
  </si>
  <si>
    <t>[Gomez Taylor, Barbara; Moreno Sancho, Mari Luz; Drehmer Rieger, Eraci; Carrera Julia, Sandra; Sempere Ferre, Francisca] Univ Catolica Valencia San Vicente Martir, Fac Med &amp; Ciencias Salud, C Quevedo 2, Valencia 46001, Spain; [Nevado, Julian] Hosp Univ La Paz, Inst Genet Med &amp; Mol INGEMM IdiPAZ, Madrid, Spain; [Nevado, Julian] Inst Salud Carlos III, CIBERER Ctr Invest Basica Red Enfermedades Raras, Madrid, Spain; [Sempere Ferre, Francisca] Univ Politecn Valencia, Dept Estadist &amp; Invest Operat Aplicadas &amp; Calidad, Valencia, Spain</t>
  </si>
  <si>
    <t>Ferre, FS (corresponding author), Univ Catolica Valencia San Vicente Martir, Fac Med &amp; Ciencias Salud, C Quevedo 2, Valencia 46001, Spain.</t>
  </si>
  <si>
    <t>1135-5727</t>
  </si>
  <si>
    <t>DEC 21</t>
  </si>
  <si>
    <t>e202012121</t>
  </si>
  <si>
    <t>Castanedo, LQ; Orta, AS; Pedrero, RM; Simarro, FS; Bralo, MP; Rodriguez, MF; Laguna, RD</t>
  </si>
  <si>
    <t>Skin and nails abnormalities in a patient with ZTTK syndrome and a de novo mutation inSON</t>
  </si>
  <si>
    <t>PEDIATRIC DERMATOLOGY</t>
  </si>
  <si>
    <t>[Quintana Castanedo, Lucia; Sanchez Orta, Alba; Maseda Pedrero, Rocio; Feito Rodriguez, Marta; de Lucas Laguna, Raul] Hosp Univ La Paz, Dept Dermatol, Madrid 28046, Spain; [Santos Simarro, Fernando; Palomares Bralo, Maria] Hosp Univ La Paz, IdiPaz, CIBERER, Inst Genet Med &amp; Mol INGEMM, Madrid, Spain</t>
  </si>
  <si>
    <t>Castanedo, LQ (corresponding author), Hosp Univ La Paz, Dept Dermatol, Madrid 28046, Spain.</t>
  </si>
  <si>
    <t>0736-8046</t>
  </si>
  <si>
    <t>Travessa, AM; Diaz-Gonzalez, F; Mirco, T; Oliveira-Ramos, F; Parron-Pajares, M; Heath, KE; Sousa, AB</t>
  </si>
  <si>
    <t>Spondyloepiphyseal dysplasia type Stanescu: Expanding the clinical and molecular spectrum of a very rare typeIIcollagenopathy</t>
  </si>
  <si>
    <t>[Travessa, Andre M.; Sousa, Ana Berta] Ctr Hosp Univ Lisboa Norte, Hosp Santa Maria, Ctr Acad Med Lisboa, Dept Med Genet, Av Prof Egas Moniz, P-1649028 Lisbon, Portugal; [Travessa, Andre M.] Univ Lisbon, Fac Med, Inst Histol &amp; Dev Biol, Lisbon, Portugal; [Diaz-Gonzalez, Francisca; Heath, Karen E.] Univ Autonoma Madrid UAM, Hosp Univ La Paz, Inst Med &amp; Mol Genet INGEMM, IdiPAZ, Madrid, Spain; [Diaz-Gonzalez, Francisca; Heath, Karen E.] ISCIII, CIBERER, Madrid, Spain; [Diaz-Gonzalez, Francisca; Parron-Pajares, Manuel; Heath, Karen E.] UAM, Skeletal Dysplasia Multidisciplinary Unit UMDE, Hosp Univ La Paz, Madrid, Spain; [Mirco, Teresa] Ctr Hosp Univ Lisboa Norte, Hosp Santa Maria, Ctr Acad Med Lisboa, Dept Phys Therapy &amp; Rehabil, Lisbon, Portugal; [Oliveira-Ramos, Filipa] Ctr Hosp Univ Lisboa Norte, Hosp Santa Maria, Ctr Acad Med Lisboa, Dept Rheumatol, Lisbon, Portugal; [Parron-Pajares, Manuel] UAM, Dept Radiol, Hosp Univ La Paz, Madrid, Spain; [Sousa, Ana Berta] Univ Lisbon, Fac Med, Lab Basic Immunol, Lisbon, Portugal</t>
  </si>
  <si>
    <t>Travessa, AM (corresponding author), Ctr Hosp Univ Lisboa Norte, Hosp Santa Maria, Ctr Acad Med Lisboa, Dept Med Genet, Av Prof Egas Moniz, P-1649028 Lisbon, Portugal.</t>
  </si>
  <si>
    <t>Davis, EE; Balasubramanian, R; Kupchinsky, ZA; Keefe, DL; Plummer, L; Khan, K; Meczekalski, B; Heath, KE; Lopez-Gonzalez, V; Ballesta-Martinez, MJ; Margabanthu, G; Price, S; Greening, J; Brauner, R; Valenzuela, I; Cusco, I; Fernandez-Alvarez, P; Wierman, ME; Li, TB; Lage, K; Barroso, PS; Chan, YM; Crowley, WF; Katsanis, N</t>
  </si>
  <si>
    <t>TCF12 haploinsufficiency causes autosomal dominant Kallmann syndrome and reveals network-level interactions between causal loci</t>
  </si>
  <si>
    <t>HUMAN MOLECULAR GENETICS</t>
  </si>
  <si>
    <t>[Davis, Erica E.; Kupchinsky, Zachary A.; Katsanis, Nicholas] Duke Univ, Ctr Human Dis Modeling, Durham, NC 27701 USA; [Davis, Erica E.; Khan, Kamal; Katsanis, Nicholas] Ann &amp; Robert H Lurie Childrens Hosp Chicago, Adv Ctr Translat &amp; Genet Med Act GeM, Stanley Manne Childrens Res Inst, Chicago, IL 60611 USA; [Davis, Erica E.; Khan, Kamal; Katsanis, Nicholas] Northwestern Univ, Feinberg Sch Med, Dept Pediat, Chicago, IL 60611 USA; [Balasubramanian, Ravikumar; Keefe, David L., Jr.; Plummer, Lacey] Massachusetts Gen Hosp MGH, Harvard Reprod Endocrine Sci Ctr, Boston, MA 02114 USA; [Balasubramanian, Ravikumar; Lage, Kasper; Crowley, William F.] Harvard Med Sch, Boston, MA 02115 USA; [Meczekalski, Blazej] Poznan Univ Med Sci, Dept Gynecol Endocrinol, PL-60512 Poznan, Poland; [Heath, Karen E.] Univ Autonoma Madrid, Inst Med &amp; Mol Genet INGEMM, IdiPAZ, Hosp Univ La Paz, Madrid, Spain; [Heath, Karen E.] Ctr Invest Biomed Red Enfermedades Raras CIBERER, ISCIII, Madrid 28046, Spain; [Lopez-Gonzalez, Vanesa; Ballesta-Martinez, Mary J.] Univ Virgen Arrixaca, Hosp Clin, Dept Pediat, Med Genet Unit,IMIB Arrixaca, Murcia, Spain; [Lopez-Gonzalez, Vanesa; Ballesta-Martinez, Mary J.] CIBERER, ISCIII, Madrid 28046, Spain; [Margabanthu, Gomathi] Kettering &amp; Dist Gen Hosp, Kettering NN16 8UZ, Northants, England; [Price, Susan] Northampton Gen Hosp, Northampton NN1 5BD, England; [Greening, James] Univ Hosp Leicester, Leicester LE3 9QP, Leics, England; [Brauner, Raja] Fdn Ophtalmol Adolphe Rothschild, Pediat Endocrinol Unit, F-75019 Paris, France; [Brauner, Raja] Univ Paris 05, F-75019 Paris, France; [Valenzuela, Irene; Cusco, Ivon; Fernandez-Alvarez, Paula] Vall Hebron Hosp Univ, Dept Clin &amp; Mol Genet, Vall Hebron Barcelona Hosp Campus,Passeig Vall He, Barcelona 08035, Spain; [Valenzuela, Irene; Cusco, Ivon; Fernandez-Alvarez, Paula] Vall Hebron Hosp Univ, Vall Hebron Inst Recerca VHIR, Med Genet Grp, Vall Hebron Barcelona Hosp Campus,Passeig Vall He, Barcelona 08035, Spain; [Wierman, Margaret E.] Univ Colorado, Dept Med, Anschutz Med Campus, Aurora, CO 80045 USA; [Li, Taibo; Lage, Kasper] Massachusetts Gen Hosp, Dept Surg, Boston, MA 02114 USA; [Li, Taibo; Lage, Kasper] Broad Inst MIT &amp; Harvard, Cambridge, MA 02142 USA; [Li, Taibo] Johns Hopkins Sch Med, Baltimore, MD 21205 USA; [Barroso, Priscila Sales] Univ Sao Paulo, Div Endocrinol &amp; Metabol, Fac Med, Hosp Clin, BR-05403900 Sao Paulo, Brazil; [Chan, Yee-Ming] Boston Childrens Hosp, Div Endocrinol, Dept Pediat, Boston, MA 02115 USA; [Crowley, William F.] Massachusetts Gen Hosp, MGH Ctr Human Genet &amp; Endocrine Unit, Dept Med, Boston, MA 02114 USA</t>
  </si>
  <si>
    <t>Katsanis, N (corresponding author), 225 East Chicago Ave,Box 205, Chicago, IL 60611 USA.</t>
  </si>
  <si>
    <t>0964-6906</t>
  </si>
  <si>
    <t>Monteagudo-Sanchez, Ana; Hernandez Mora, Jose Ramon; Simon, Carlos; Burton, Adam; Tenorio, Jair; Lapunzina, Pablo; Clark, Stephen; Esteller, Manel; Kelsey, Gavin; Lopez-Siguero, Juan Pedro; de Nanclares, Guiomar Perez; Torres-Padilla, Maria-Elena; Monk, David</t>
  </si>
  <si>
    <t>The role of ZFP57 and additional KRAB-zinc finger proteins in the maintenance of human imprinted methylation and multi-locus imprinting disturbances</t>
  </si>
  <si>
    <t>Nucleic acids research</t>
  </si>
  <si>
    <t>Imprinting and Cancer group, Bellvitge Institute for Biomedical Research, Gran via, L'Hospitalet de Llobregat, Barcelona, Spain.; Department of Obstetrics and Gynecology, Valencia University and INCLIVA, Valencia, Spain.; Department of Obstetrics and Gynecology, BIDMC, Harvard University, Boston, MA, USA.; Institute of Epigenetics and Stem Cells, Helmholtz Zentrum Munchen, Munchen, Germany.; Medical and Molecular Genetics Institute, University Hospital La Paz, Madrid, Spain.; CIBERER, Centro de Investigacion Biomedica en Red de Enfermedades Raras, ISCIII, Madrid, Spain.; ITHACA, European Reference Network on Rare Congenital Malformations and Rare Intellectual Disability.; Epigenetics Programme, The Babraham Institute, Babraham, Cambridge, UK.; Josep Carreras Leukeamia Research Institute, Can Ruti, Cami de les Escoles, Badalona, Barcelona, Spain.; Department of Physiological Sciences II, School of Medicine, University of Barcelona, Barcelona, Catalonia, Spain.; Institucio Catalana de Recerca i Estudis Avancats (ICREA), Barcelona, Catalonia, Spain.; Centro de Investigacion Biomedica en Red Cancer (CIBERONC), Madrid, Spain.; Centre for Trophoblast Research, University of Cambridge, UK.; Servicio de Endocrinologia Pediatrica, Hospital Carlos de Haya, Malaga, Spain.; (Epi)Genetics Laboratory, BioAraba Research Health Institute, Araba University Hospital, Vitoria-Gasteiz, Alava, Spain.; Biomedical Research Centre, University of East Anglia, Norwich Research Park, Norwich, UK.</t>
  </si>
  <si>
    <t>Simon, Carlos/G-2186-2014</t>
  </si>
  <si>
    <t>1362-4962</t>
  </si>
  <si>
    <t>2020 11 18</t>
  </si>
  <si>
    <t>11394-11407</t>
  </si>
  <si>
    <t>Davies, RW; Fiksinski, AM; Breetvelt, EJ; Williams, NM; Hooper, SR; Monfeuga, T; Bassett, AS; Owen, MJ; Gur, RE; Morrow, BE; McDonald-McGinn, DM; Swillen, A; Chow, EWC; van den Bree, M; Emanuel, BS; Vermeesch, JR; van Amelsvoort, T; Arango, C; Armando, M; Campbell, LE; Cubells, JF; Eliez, S; Garcia-Minaur, S; Gothelf, D; Kates, WR; Murphy, KC; Murphy, CM; Murphy, DG; Philip, N; Repetto, GM; Shashi, V; Simon, TJ; Suner, DH; Vicari, S; Scherer, SW; Bearden, CE; Vorstman, JAS</t>
  </si>
  <si>
    <t>Using common genetic variation to examine phenotypic expression and risk prediction in 22q11.2 deletion syndrome</t>
  </si>
  <si>
    <t>NATURE MEDICINE</t>
  </si>
  <si>
    <t>[Davies, Robert W.] Hosp Sick Children, Program Genet &amp; Genome Biol, Toronto, ON, Canada; [Davies, Robert W.] Hosp Sick Children, Ctr Appl Genom, Toronto, ON, Canada; [Davies, Robert W.] Univ Oxford, Dept Stat, Oxford, England; [Fiksinski, Ania M.; Vorstman, Jacob A. S.] Univ Med Ctr Utrecht, Brain Ctr, Dept Psychiat, Utrecht, Netherlands; [Fiksinski, Ania M.; Bassett, Anne S.; Chow, Eva W. C.] Ctr Addict &amp; Mental Hlth, Clin Genet Res Program, Toronto, ON, Canada; [Breetvelt, Elemi J.] Hosp Sick Children, Dept Psychiat, Toronto, ON, Canada; [Williams, Nigel M.; Monfeuga, Thomas; Owen, Michael J.; van den Bree, Marianne] Cardiff Univ, Sch Med, Div Psychol Med &amp; Clin Neurosci, MRC Ctr Neuropsychiat Genet &amp; Genom, Cardiff, S Glam, Wales; [Hooper, Stephen R.] Univ N Carolina, Sch Med, Dept Appl Hlth Sci, Chapel Hill, NC 27515 USA; [Bassett, Anne S.; Chow, Eva W. C.] Univ Toronto, Dept Psychiat, Toronto, ON, Canada; [Bassett, Anne S.] Univ Hlth Network, Toronto Gen Hosp, Dalglish Family Clin 22q, Toronto, ON, Canada; [Gur, Raquel E.] Univ Penn, Dept Psychiat, Penn Med CHOP, Philadelphia, PA USA; [Gur, Raquel E.] Univ Penn, Lifespan Brain Inst, Penn Med CHOP, Philadelphia, PA USA; [Morrow, Bernice E.] Albert Einstein Coll Med, Dept Genet, Bronx, NY USA; [McDonald-McGinn, Donna M.; Emanuel, Beverly S.] Childrens Hosp Philadelphia, Div Human Genet, Clin Genet Ctr, 22q &amp; You Ctr, Philadelphia, PA 19104 USA; [McDonald-McGinn, Donna M.; Emanuel, Beverly S.] Childrens Hosp Philadelphia, Sect Genet Counseling, Dept Pediat, Philadelphia, PA 19104 USA; [McDonald-McGinn, Donna M.] Univ Penn, Dept Pediat, Perelman Sch Med, Philadelphia, PA 19104 USA; [Swillen, Ann; Vermeesch, Joris R.] Univ Hosp Gasthuisberg, Ctr Human Genet, Leuven, Belgium; [Swillen, Ann] Katholieke Univ Leuven, Dept Human Genet, Leuven, Belgium; [van Amelsvoort, Therese] Maastricht Univ, Dept Psychiat &amp; Neuropsychol, Maastricht, Netherlands; [Arango, Celso] Univ Complutense, Sch Med, CIBERSAM,Dept Child &amp; Adolescent Psychiat, Hosp Gen Univ Gregorio Maranon,IiSGM,Inst Psychia, Madrid, Spain; [Armando, Marco; Eliez, Stephan] Univ Geneva, Dept Psychiat, Dev Imaging &amp; Psychopathol, Geneva, Switzerland; [Campbell, Linda E.] Univ Newcastle, Sch Psychol, Newcastle, NSW, Australia; [Cubells, Joseph F.] Emory Univ, Sch Med, Dept Human Genet, Atlanta, GA USA; [Cubells, Joseph F.] Emory Univ, Emory Autism Ctr, Dept Psychiat &amp; Behav Sci, Sch Med, Atlanta, GA USA; [Garcia-Minaur, Sixto] La Paz Univ Hosp, Inst Med &amp; Mol Genet INGEMM, Madrid, Spain; [Gothelf, Doron] Edmond &amp; Lily Safra Childrens Hosp, Sheba Med Ctr, Child Psychiat Div, Tel Hashomer, Israel; [Gothelf, Doron] Tel Aviv Univ, Sackler Fac Med, Tel Aviv, Israel; [Gothelf, Doron] Tel Aviv Univ, Sagol Sch Neurosci, Tel Aviv, Israel; [Kates, Wendy R.] SUNY Upstate Med Univ, Dept Psychiat &amp; Behav Sci, Syracuse, NY USA; [Murphy, Kieran C.] Beaumont Hosp, Royal Coll Surg Ireland, Dept Psychiat, Dublin, Ireland; [Murphy, Clodagh M.; Murphy, Declan G.] Kings Coll London, Inst Psychiat Psychol &amp; Neurosci IoPPN, Dept Forens &amp; Neurodev Sci, London, England; [Philip, Nicole] CHU Timone Enfants, APHM, Dept Genet Med, Marseille, France; [Philip, Nicole] Aix Marseille Univ, MMG, INSERM, Marseille, France; [Repetto, Gabriela M.] Clin Alemana Univ Desarrollo, Fac Med, Ctr Genet &amp; Genom, Santiago, Chile; [Shashi, Vandana] Duke Univ, Dept Pediat, Div Med Genet, Sch Med, Durham, NC USA; [Simon, Tony J.] Univ Calif Davis, MIND Inst, Sacramento, CA USA; [Simon, Tony J.] Univ Calif Davis, Dept Psychiat &amp; Behav Sci, Sacramento, CA USA; [Suner, Damian Heine] Hosp Univ Son Espases, Genom Hlth Grp, Hlth Res Inst Balearic Isl IdISBa, Palma De Mallorca, Spain; [Suner, Damian Heine] Hosp Univ Son Espases, Mol Diagnost &amp; Clin Genet Unit UDMGC, Hlth Res Inst Balearic Isl IdISBa, Palma De Mallorca, Spain; [Vicari, Stefano] Catholic Univ, Dept Life Sci &amp; Publ Hlth, Rome, Italy; [Vicari, Stefano] IRCSS, Bambino Gesu Childrens Hosp, Child &amp; Adolescent Psychiat Unit, Rome, Italy; [Scherer, Stephen W.; Vorstman, Jacob A. S.] SickKids Res Inst, Program Genet &amp; Genome Biol, Toronto, ON, Canada; [Bearden, Carrie E.] Univ Calif Los Angeles, Dept Psychiat &amp; Biobehav Sci, Semel Inst Neurosci &amp; Human Behav, Los Angeles, CA USA; [Bearden, Carrie E.] Univ Calif Los Angeles, Dept Psychol, Semel Inst Neurosci &amp; Human Behav, Los Angeles, CA USA; [Vorstman, Jacob A. S.] Univ Toronto, Hosp Sick Children, Dept Psychiat, Toronto, ON, Canada</t>
  </si>
  <si>
    <t>Vorstman, JAS (corresponding author), Univ Med Ctr Utrecht, Brain Ctr, Dept Psychiat, Utrecht, Netherlands.; Vorstman, JAS (corresponding author), SickKids Res Inst, Program Genet &amp; Genome Biol, Toronto, ON, Canada.; Vorstman, JAS (corresponding author), Univ Toronto, Hosp Sick Children, Dept Psychiat, Toronto, ON, Canada.</t>
  </si>
  <si>
    <t>1078-8956</t>
  </si>
  <si>
    <t>Suter, AA; Santos-Simarro, F; Toerring, PM; Perez, AA; Ramos-Mejia, R; Heath, KE; Huckstadt, V; Parron-Pajares, M; Mensah, MA; Hulsemann, W; Holtgrewe, M; Mundlos, S; Kornak, U; Bartsch, O; Ehmke, N</t>
  </si>
  <si>
    <t>Variable pulmonary manifestations in Chitayat syndrome: Six additional affected individuals</t>
  </si>
  <si>
    <t>[Suter, Aude-Annick; Perez, Angela Abad; Mensah, Martin Atta; Mundlos, Stefan; Kornak, Uwe; Ehmke, Nadja] Charite Univ Med Berlin, Inst Med Genet &amp; Human Genet, Augustenburger Pl 1, D-13353 Berlin, Germany; [Santos-Simarro, Fernando; Heath, Karen E.] Hosp Univ La Paz, Inst Med &amp; Mol Genet INGEMM, Madrid, Spain; [Santos-Simarro, Fernando; Heath, Karen E.; Parron-Pajares, Manuel] Hosp Univ La Paz, Skeletal Dysplasia Multidisciplinary Unit UMDE, Madrid, Spain; [Santos-Simarro, Fernando; Heath, Karen E.] ISCIII, CIBERER, Madrid, Spain; [Toerring, Pernille Mathiesen] Odense Univ Hosp, Dept Clin Genet, Odense, Denmark; [Ramos-Mejia, Rosario] Garrahan Hosp, Dept Growth &amp; Dev, Buenos Aires, DF, Argentina; [Huckstadt, Victoria] Garrahan Hosp, Dept Genet, Buenos Aires, DF, Argentina; [Parron-Pajares, Manuel] Hosp Univ la Paz, Dept Radiol, Madrid, Spain; [Mensah, Martin Atta] Berlin Inst Hlth BIH, Berlin, Germany; [Huelsemann, Wiebke] Handchirurg Kinderkrankenhaus Wilhelmstift, Hamburg, Germany; [Holtgrewe, Manuel] Berlin Inst Hlth BIH, Core Unit Bioinformat CUBI, Berlin, Germany; [Mundlos, Stefan; Ehmke, Nadja] Max Planck Inst Mol Genet, RG Dev &amp; Dis, Berlin, Germany; [Kornak, Uwe] Univ Med Ctr Gottingen, Inst Human Genet, Gottingen, Germany; [Bartsch, Oliver] Univ Med Ctr Johannes Gutenberg Univ Mainz, Inst Human Genet, Mainz, Germany</t>
  </si>
  <si>
    <t>Ehmke, N (corresponding author), Charite Univ Med Berlin, Inst Med Genet &amp; Human Genet, Augustenburger Pl 1, D-13353 Berlin, Germany.</t>
  </si>
  <si>
    <t>1º CUARTIL</t>
  </si>
  <si>
    <t>1º DECIL</t>
  </si>
  <si>
    <t>Q1</t>
  </si>
  <si>
    <t>SI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</si>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</sst>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2360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5.2480000000000002</v>
      </c>
      <c r="G5" s="7" t="str">
        <f>VLOOKUP(N5,[1]Revistas!$B$2:$G$62863,3,FALSE)</f>
        <v>Q1</v>
      </c>
      <c r="H5" s="7" t="str">
        <f>VLOOKUP(N5,[1]Revistas!$B$2:$G$62863,4,FALSE)</f>
        <v>DERMATOLOGY -- SCIE</v>
      </c>
      <c r="I5" s="7" t="str">
        <f>VLOOKUP(N5,[1]Revistas!$B$2:$G$62863,5,FALSE)</f>
        <v>5 DE 68</v>
      </c>
      <c r="J5" s="7" t="str">
        <f>VLOOKUP(N5,[1]Revistas!$B$2:$G$62863,6,FALSE)</f>
        <v>SI</v>
      </c>
      <c r="K5" s="7" t="s">
        <v>24</v>
      </c>
      <c r="L5" s="7" t="s">
        <v>25</v>
      </c>
      <c r="M5" s="7">
        <v>1</v>
      </c>
      <c r="N5" s="7" t="s">
        <v>26</v>
      </c>
      <c r="O5" s="7" t="s">
        <v>27</v>
      </c>
      <c r="P5" s="7">
        <v>2020</v>
      </c>
      <c r="Q5" s="7">
        <v>34</v>
      </c>
      <c r="R5" s="7">
        <v>8</v>
      </c>
      <c r="S5" s="7" t="s">
        <v>28</v>
      </c>
      <c r="T5" s="7" t="s">
        <v>29</v>
      </c>
    </row>
    <row r="6" spans="2:20" s="1" customFormat="1">
      <c r="B6" s="6" t="s">
        <v>30</v>
      </c>
      <c r="C6" s="6" t="s">
        <v>31</v>
      </c>
      <c r="D6" s="6" t="s">
        <v>32</v>
      </c>
      <c r="E6" s="7" t="s">
        <v>33</v>
      </c>
      <c r="F6" s="7">
        <f>VLOOKUP(N6,[1]Revistas!$B$2:$G$62863,2,FALSE)</f>
        <v>8.9039999999999999</v>
      </c>
      <c r="G6" s="7" t="str">
        <f>VLOOKUP(N6,[1]Revistas!$B$2:$G$62863,3,FALSE)</f>
        <v>Q1</v>
      </c>
      <c r="H6" s="7" t="str">
        <f>VLOOKUP(N6,[1]Revistas!$B$2:$G$62863,4,FALSE)</f>
        <v>GENETICS &amp; HEREDITY -- SCIE</v>
      </c>
      <c r="I6" s="7" t="str">
        <f>VLOOKUP(N6,[1]Revistas!$B$2:$G$62863,5,FALSE)</f>
        <v>13/177</v>
      </c>
      <c r="J6" s="7" t="str">
        <f>VLOOKUP(N6,[1]Revistas!$B$2:$G$62863,6,FALSE)</f>
        <v>SI</v>
      </c>
      <c r="K6" s="7" t="s">
        <v>34</v>
      </c>
      <c r="L6" s="7" t="s">
        <v>35</v>
      </c>
      <c r="M6" s="7">
        <v>2</v>
      </c>
      <c r="N6" s="7" t="s">
        <v>36</v>
      </c>
      <c r="O6" s="7" t="s">
        <v>37</v>
      </c>
      <c r="P6" s="7">
        <v>2020</v>
      </c>
      <c r="Q6" s="7">
        <v>22</v>
      </c>
      <c r="R6" s="7">
        <v>1</v>
      </c>
      <c r="S6" s="7">
        <v>124</v>
      </c>
      <c r="T6" s="7">
        <v>131</v>
      </c>
    </row>
    <row r="7" spans="2:20" s="1" customFormat="1">
      <c r="B7" s="6" t="s">
        <v>38</v>
      </c>
      <c r="C7" s="6" t="s">
        <v>39</v>
      </c>
      <c r="D7" s="6" t="s">
        <v>40</v>
      </c>
      <c r="E7" s="7" t="s">
        <v>33</v>
      </c>
      <c r="F7" s="7">
        <f>VLOOKUP(N7,[1]Revistas!$B$2:$G$62863,2,FALSE)</f>
        <v>6.1260000000000003</v>
      </c>
      <c r="G7" s="7" t="str">
        <f>VLOOKUP(N7,[1]Revistas!$B$2:$G$62863,3,FALSE)</f>
        <v>Q1</v>
      </c>
      <c r="H7" s="7" t="str">
        <f>VLOOKUP(N7,[1]Revistas!$B$2:$G$62863,4,FALSE)</f>
        <v>ONCOLOGY -- SCIE</v>
      </c>
      <c r="I7" s="7" t="str">
        <f>VLOOKUP(N7,[1]Revistas!$B$2:$G$62863,5,FALSE)</f>
        <v>37/244</v>
      </c>
      <c r="J7" s="7" t="str">
        <f>VLOOKUP(N7,[1]Revistas!$B$2:$G$62863,6,FALSE)</f>
        <v>NO</v>
      </c>
      <c r="K7" s="7" t="s">
        <v>41</v>
      </c>
      <c r="L7" s="7" t="s">
        <v>42</v>
      </c>
      <c r="M7" s="7">
        <v>0</v>
      </c>
      <c r="N7" s="7" t="s">
        <v>43</v>
      </c>
      <c r="O7" s="7" t="s">
        <v>44</v>
      </c>
      <c r="P7" s="7">
        <v>2020</v>
      </c>
      <c r="Q7" s="7">
        <v>12</v>
      </c>
      <c r="R7" s="7">
        <v>4</v>
      </c>
      <c r="S7" s="7"/>
      <c r="T7" s="7">
        <v>786</v>
      </c>
    </row>
    <row r="8" spans="2:20" s="1" customFormat="1">
      <c r="B8" s="6" t="s">
        <v>45</v>
      </c>
      <c r="C8" s="6" t="s">
        <v>46</v>
      </c>
      <c r="D8" s="6" t="s">
        <v>47</v>
      </c>
      <c r="E8" s="7" t="s">
        <v>33</v>
      </c>
      <c r="F8" s="7">
        <f>VLOOKUP(N8,[1]Revistas!$B$2:$G$62863,2,FALSE)</f>
        <v>3.5230000000000001</v>
      </c>
      <c r="G8" s="7" t="str">
        <f>VLOOKUP(N8,[1]Revistas!$B$2:$G$62863,3,FALSE)</f>
        <v>Q2</v>
      </c>
      <c r="H8" s="7" t="str">
        <f>VLOOKUP(N8,[1]Revistas!$B$2:$G$62863,4,FALSE)</f>
        <v>MEDICINE, RESEARCH &amp; EXPERIMENTAL -- SCIE</v>
      </c>
      <c r="I8" s="7" t="str">
        <f>VLOOKUP(N8,[1]Revistas!$B$2:$G$62863,5,FALSE)</f>
        <v>58/138</v>
      </c>
      <c r="J8" s="7" t="str">
        <f>VLOOKUP(N8,[1]Revistas!$B$2:$G$62863,6,FALSE)</f>
        <v>NO</v>
      </c>
      <c r="K8" s="7" t="s">
        <v>48</v>
      </c>
      <c r="L8" s="7" t="s">
        <v>49</v>
      </c>
      <c r="M8" s="7">
        <v>1</v>
      </c>
      <c r="N8" s="7" t="s">
        <v>50</v>
      </c>
      <c r="O8" s="7">
        <v>42767</v>
      </c>
      <c r="P8" s="7">
        <v>2020</v>
      </c>
      <c r="Q8" s="7">
        <v>15</v>
      </c>
      <c r="R8" s="7">
        <v>1</v>
      </c>
      <c r="S8" s="7"/>
      <c r="T8" s="7">
        <v>51</v>
      </c>
    </row>
    <row r="9" spans="2:20" s="1" customFormat="1">
      <c r="B9" s="6" t="s">
        <v>51</v>
      </c>
      <c r="C9" s="6" t="s">
        <v>52</v>
      </c>
      <c r="D9" s="6" t="s">
        <v>53</v>
      </c>
      <c r="E9" s="7" t="s">
        <v>23</v>
      </c>
      <c r="F9" s="7">
        <f>VLOOKUP(N9,[1]Revistas!$B$2:$G$62863,2,FALSE)</f>
        <v>8.2769999999999992</v>
      </c>
      <c r="G9" s="7" t="str">
        <f>VLOOKUP(N9,[1]Revistas!$B$2:$G$62863,3,FALSE)</f>
        <v>Q1</v>
      </c>
      <c r="H9" s="7" t="str">
        <f>VLOOKUP(N9,[1]Revistas!$B$2:$G$62863,4,FALSE)</f>
        <v>DERMATOLOGY -- SCIE</v>
      </c>
      <c r="I9" s="7" t="str">
        <f>VLOOKUP(N9,[1]Revistas!$B$2:$G$62863,5,FALSE)</f>
        <v>1 DE 68</v>
      </c>
      <c r="J9" s="7" t="str">
        <f>VLOOKUP(N9,[1]Revistas!$B$2:$G$62863,6,FALSE)</f>
        <v>SI</v>
      </c>
      <c r="K9" s="7" t="s">
        <v>54</v>
      </c>
      <c r="L9" s="7" t="s">
        <v>55</v>
      </c>
      <c r="M9" s="7">
        <v>0</v>
      </c>
      <c r="N9" s="7" t="s">
        <v>56</v>
      </c>
      <c r="O9" s="7" t="s">
        <v>57</v>
      </c>
      <c r="P9" s="7">
        <v>2020</v>
      </c>
      <c r="Q9" s="7">
        <v>83</v>
      </c>
      <c r="R9" s="7">
        <v>1</v>
      </c>
      <c r="S9" s="7">
        <v>213</v>
      </c>
      <c r="T9" s="7">
        <v>214</v>
      </c>
    </row>
    <row r="10" spans="2:20" s="1" customFormat="1">
      <c r="B10" s="6" t="s">
        <v>58</v>
      </c>
      <c r="C10" s="6" t="s">
        <v>59</v>
      </c>
      <c r="D10" s="6" t="s">
        <v>60</v>
      </c>
      <c r="E10" s="7" t="s">
        <v>33</v>
      </c>
      <c r="F10" s="7">
        <f>VLOOKUP(N10,[1]Revistas!$B$2:$G$62863,2,FALSE)</f>
        <v>3.9980000000000002</v>
      </c>
      <c r="G10" s="7" t="str">
        <f>VLOOKUP(N10,[1]Revistas!$B$2:$G$62863,3,FALSE)</f>
        <v>Q1</v>
      </c>
      <c r="H10" s="7" t="str">
        <f>VLOOKUP(N10,[1]Revistas!$B$2:$G$62863,4,FALSE)</f>
        <v>MULTIDISCIPLINARY SCIENCES -- SCIE</v>
      </c>
      <c r="I10" s="7" t="str">
        <f>VLOOKUP(N10,[1]Revistas!$B$2:$G$62863,5,FALSE)</f>
        <v>17/71</v>
      </c>
      <c r="J10" s="7" t="str">
        <f>VLOOKUP(N10,[1]Revistas!$B$2:$G$62863,6,FALSE)</f>
        <v>NO</v>
      </c>
      <c r="K10" s="7" t="s">
        <v>61</v>
      </c>
      <c r="L10" s="7" t="s">
        <v>62</v>
      </c>
      <c r="M10" s="7">
        <v>1</v>
      </c>
      <c r="N10" s="7" t="s">
        <v>63</v>
      </c>
      <c r="O10" s="7">
        <v>42248</v>
      </c>
      <c r="P10" s="7">
        <v>2020</v>
      </c>
      <c r="Q10" s="7">
        <v>10</v>
      </c>
      <c r="R10" s="7">
        <v>1</v>
      </c>
      <c r="S10" s="7"/>
      <c r="T10" s="7">
        <v>15135</v>
      </c>
    </row>
    <row r="11" spans="2:20" s="1" customFormat="1">
      <c r="B11" s="6" t="s">
        <v>64</v>
      </c>
      <c r="C11" s="6" t="s">
        <v>65</v>
      </c>
      <c r="D11" s="6" t="s">
        <v>66</v>
      </c>
      <c r="E11" s="7" t="s">
        <v>33</v>
      </c>
      <c r="F11" s="7">
        <f>VLOOKUP(N11,[1]Revistas!$B$2:$G$62863,2,FALSE)</f>
        <v>5.3390000000000004</v>
      </c>
      <c r="G11" s="7" t="str">
        <f>VLOOKUP(N11,[1]Revistas!$B$2:$G$62863,3,FALSE)</f>
        <v>Q1</v>
      </c>
      <c r="H11" s="7" t="str">
        <f>VLOOKUP(N11,[1]Revistas!$B$2:$G$62863,4,FALSE)</f>
        <v>ENDOCRINOLOGY &amp; METABOLISM -- SCIE</v>
      </c>
      <c r="I11" s="7" t="str">
        <f>VLOOKUP(N11,[1]Revistas!$B$2:$G$62863,5,FALSE)</f>
        <v>21/143</v>
      </c>
      <c r="J11" s="7" t="str">
        <f>VLOOKUP(N11,[1]Revistas!$B$2:$G$62863,6,FALSE)</f>
        <v>NO</v>
      </c>
      <c r="K11" s="7" t="s">
        <v>67</v>
      </c>
      <c r="L11" s="7" t="s">
        <v>68</v>
      </c>
      <c r="M11" s="7">
        <v>0</v>
      </c>
      <c r="N11" s="7" t="s">
        <v>69</v>
      </c>
      <c r="O11" s="7" t="s">
        <v>27</v>
      </c>
      <c r="P11" s="7">
        <v>2020</v>
      </c>
      <c r="Q11" s="7">
        <v>105</v>
      </c>
      <c r="R11" s="7">
        <v>8</v>
      </c>
      <c r="S11" s="7">
        <v>2654</v>
      </c>
      <c r="T11" s="7">
        <v>2666</v>
      </c>
    </row>
    <row r="12" spans="2:20" s="1" customFormat="1">
      <c r="B12" s="6" t="s">
        <v>70</v>
      </c>
      <c r="C12" s="6" t="s">
        <v>71</v>
      </c>
      <c r="D12" s="6" t="s">
        <v>72</v>
      </c>
      <c r="E12" s="7" t="s">
        <v>33</v>
      </c>
      <c r="F12" s="7" t="str">
        <f>VLOOKUP(N12,[1]Revistas!$B$2:$G$62863,2,FALSE)</f>
        <v>NO TIENE</v>
      </c>
      <c r="G12" s="7" t="str">
        <f>VLOOKUP(N12,[1]Revistas!$B$2:$G$62863,3,FALSE)</f>
        <v>NO TIENE</v>
      </c>
      <c r="H12" s="7" t="str">
        <f>VLOOKUP(N12,[1]Revistas!$B$2:$G$62863,4,FALSE)</f>
        <v>NO TIENE</v>
      </c>
      <c r="I12" s="7" t="str">
        <f>VLOOKUP(N12,[1]Revistas!$B$2:$G$62863,5,FALSE)</f>
        <v>NO TIENE</v>
      </c>
      <c r="J12" s="7" t="str">
        <f>VLOOKUP(N12,[1]Revistas!$B$2:$G$62863,6,FALSE)</f>
        <v>NO</v>
      </c>
      <c r="K12" s="7" t="s">
        <v>73</v>
      </c>
      <c r="L12" s="7" t="s">
        <v>74</v>
      </c>
      <c r="M12" s="7">
        <v>0</v>
      </c>
      <c r="N12" s="7" t="s">
        <v>75</v>
      </c>
      <c r="O12" s="7" t="s">
        <v>76</v>
      </c>
      <c r="P12" s="7">
        <v>2020</v>
      </c>
      <c r="Q12" s="7">
        <v>9</v>
      </c>
      <c r="R12" s="7">
        <v>1</v>
      </c>
      <c r="S12" s="7">
        <v>48</v>
      </c>
      <c r="T12" s="7">
        <v>52</v>
      </c>
    </row>
    <row r="13" spans="2:20" s="1" customFormat="1">
      <c r="B13" s="6" t="s">
        <v>77</v>
      </c>
      <c r="C13" s="6" t="s">
        <v>78</v>
      </c>
      <c r="D13" s="6" t="s">
        <v>79</v>
      </c>
      <c r="E13" s="7" t="s">
        <v>33</v>
      </c>
      <c r="F13" s="7">
        <f>VLOOKUP(N13,[1]Revistas!$B$2:$G$62863,2,FALSE)</f>
        <v>2.74</v>
      </c>
      <c r="G13" s="7" t="str">
        <f>VLOOKUP(N13,[1]Revistas!$B$2:$G$62863,3,FALSE)</f>
        <v>Q2</v>
      </c>
      <c r="H13" s="7" t="str">
        <f>VLOOKUP(N13,[1]Revistas!$B$2:$G$62863,4,FALSE)</f>
        <v>MULTIDISCIPLINARY SCIENCES -- SCIE</v>
      </c>
      <c r="I13" s="7" t="str">
        <f>VLOOKUP(N13,[1]Revistas!$B$2:$G$62863,5,FALSE)</f>
        <v>27/71</v>
      </c>
      <c r="J13" s="7" t="str">
        <f>VLOOKUP(N13,[1]Revistas!$B$2:$G$62863,6,FALSE)</f>
        <v>NO</v>
      </c>
      <c r="K13" s="7" t="s">
        <v>80</v>
      </c>
      <c r="L13" s="7" t="s">
        <v>81</v>
      </c>
      <c r="M13" s="7">
        <v>3</v>
      </c>
      <c r="N13" s="7" t="s">
        <v>82</v>
      </c>
      <c r="O13" s="7" t="s">
        <v>83</v>
      </c>
      <c r="P13" s="7">
        <v>2020</v>
      </c>
      <c r="Q13" s="7">
        <v>15</v>
      </c>
      <c r="R13" s="7">
        <v>4</v>
      </c>
      <c r="S13" s="7"/>
      <c r="T13" s="7" t="s">
        <v>84</v>
      </c>
    </row>
    <row r="14" spans="2:20" s="1" customFormat="1">
      <c r="B14" s="6" t="s">
        <v>85</v>
      </c>
      <c r="C14" s="6" t="s">
        <v>86</v>
      </c>
      <c r="D14" s="6" t="s">
        <v>87</v>
      </c>
      <c r="E14" s="7" t="s">
        <v>23</v>
      </c>
      <c r="F14" s="7">
        <f>VLOOKUP(N14,[1]Revistas!$B$2:$G$62863,2,FALSE)</f>
        <v>3.6640000000000001</v>
      </c>
      <c r="G14" s="7" t="str">
        <f>VLOOKUP(N14,[1]Revistas!$B$2:$G$62863,3,FALSE)</f>
        <v>Q1</v>
      </c>
      <c r="H14" s="7" t="str">
        <f>VLOOKUP(N14,[1]Revistas!$B$2:$G$62863,4,FALSE)</f>
        <v>DERMATOLOGY -- SCIE</v>
      </c>
      <c r="I14" s="7" t="str">
        <f>VLOOKUP(N14,[1]Revistas!$B$2:$G$62863,5,FALSE)</f>
        <v>13/68</v>
      </c>
      <c r="J14" s="7" t="str">
        <f>VLOOKUP(N14,[1]Revistas!$B$2:$G$62863,6,FALSE)</f>
        <v>NO</v>
      </c>
      <c r="K14" s="7" t="s">
        <v>88</v>
      </c>
      <c r="L14" s="7" t="s">
        <v>89</v>
      </c>
      <c r="M14" s="7">
        <v>0</v>
      </c>
      <c r="N14" s="7" t="s">
        <v>90</v>
      </c>
      <c r="O14" s="7" t="s">
        <v>91</v>
      </c>
      <c r="P14" s="7">
        <v>2020</v>
      </c>
      <c r="Q14" s="7">
        <v>18</v>
      </c>
      <c r="R14" s="7">
        <v>5</v>
      </c>
      <c r="S14" s="7">
        <v>479</v>
      </c>
      <c r="T14" s="7">
        <v>482</v>
      </c>
    </row>
    <row r="15" spans="2:20" s="1" customFormat="1">
      <c r="B15" s="6" t="s">
        <v>92</v>
      </c>
      <c r="C15" s="6" t="s">
        <v>93</v>
      </c>
      <c r="D15" s="6" t="s">
        <v>94</v>
      </c>
      <c r="E15" s="7" t="s">
        <v>33</v>
      </c>
      <c r="F15" s="7">
        <f>VLOOKUP(N15,[1]Revistas!$B$2:$G$62863,2,FALSE)</f>
        <v>3.5779999999999998</v>
      </c>
      <c r="G15" s="7" t="str">
        <f>VLOOKUP(N15,[1]Revistas!$B$2:$G$62863,3,FALSE)</f>
        <v>Q2</v>
      </c>
      <c r="H15" s="7" t="str">
        <f>VLOOKUP(N15,[1]Revistas!$B$2:$G$62863,4,FALSE)</f>
        <v>GENETICS &amp; HEREDITY -- SCIE</v>
      </c>
      <c r="I15" s="7" t="str">
        <f>VLOOKUP(N15,[1]Revistas!$B$2:$G$62863,5,FALSE)</f>
        <v>27/177</v>
      </c>
      <c r="J15" s="7" t="str">
        <f>VLOOKUP(N15,[1]Revistas!$B$2:$G$62863,6,FALSE)</f>
        <v>NO</v>
      </c>
      <c r="K15" s="7" t="s">
        <v>95</v>
      </c>
      <c r="L15" s="7" t="s">
        <v>96</v>
      </c>
      <c r="M15" s="7">
        <v>0</v>
      </c>
      <c r="N15" s="7" t="s">
        <v>97</v>
      </c>
      <c r="O15" s="7" t="s">
        <v>98</v>
      </c>
      <c r="P15" s="7">
        <v>2020</v>
      </c>
      <c r="Q15" s="7">
        <v>97</v>
      </c>
      <c r="R15" s="7">
        <v>6</v>
      </c>
      <c r="S15" s="7">
        <v>857</v>
      </c>
      <c r="T15" s="7">
        <v>868</v>
      </c>
    </row>
    <row r="16" spans="2:20" s="1" customFormat="1">
      <c r="B16" s="6" t="s">
        <v>99</v>
      </c>
      <c r="C16" s="6" t="s">
        <v>100</v>
      </c>
      <c r="D16" s="6" t="s">
        <v>101</v>
      </c>
      <c r="E16" s="7" t="s">
        <v>33</v>
      </c>
      <c r="F16" s="7">
        <f>VLOOKUP(N16,[1]Revistas!$B$2:$G$62863,2,FALSE)</f>
        <v>4.1239999999999997</v>
      </c>
      <c r="G16" s="7" t="str">
        <f>VLOOKUP(N16,[1]Revistas!$B$2:$G$62863,3,FALSE)</f>
        <v>Q1</v>
      </c>
      <c r="H16" s="7" t="str">
        <f>VLOOKUP(N16,[1]Revistas!$B$2:$G$62863,4,FALSE)</f>
        <v>GENETICS &amp; HEREDITY -- SCIE</v>
      </c>
      <c r="I16" s="7" t="str">
        <f>VLOOKUP(N16,[1]Revistas!$B$2:$G$62863,5,FALSE)</f>
        <v>44/177</v>
      </c>
      <c r="J16" s="7" t="str">
        <f>VLOOKUP(N16,[1]Revistas!$B$2:$G$62863,6,FALSE)</f>
        <v>NO</v>
      </c>
      <c r="K16" s="7" t="s">
        <v>102</v>
      </c>
      <c r="L16" s="7" t="s">
        <v>103</v>
      </c>
      <c r="M16" s="7">
        <v>0</v>
      </c>
      <c r="N16" s="7" t="s">
        <v>104</v>
      </c>
      <c r="O16" s="7" t="s">
        <v>105</v>
      </c>
      <c r="P16" s="7">
        <v>2020</v>
      </c>
      <c r="Q16" s="7">
        <v>41</v>
      </c>
      <c r="R16" s="7">
        <v>12</v>
      </c>
      <c r="S16" s="7">
        <v>2087</v>
      </c>
      <c r="T16" s="7">
        <v>2093</v>
      </c>
    </row>
    <row r="17" spans="2:20" s="1" customFormat="1">
      <c r="B17" s="6" t="s">
        <v>106</v>
      </c>
      <c r="C17" s="6" t="s">
        <v>107</v>
      </c>
      <c r="D17" s="6" t="s">
        <v>108</v>
      </c>
      <c r="E17" s="7" t="s">
        <v>33</v>
      </c>
      <c r="F17" s="7">
        <f>VLOOKUP(N17,[1]Revistas!$B$2:$G$62863,2,FALSE)</f>
        <v>10.502000000000001</v>
      </c>
      <c r="G17" s="7" t="str">
        <f>VLOOKUP(N17,[1]Revistas!$B$2:$G$62863,3,FALSE)</f>
        <v>Q1</v>
      </c>
      <c r="H17" s="7" t="str">
        <f>VLOOKUP(N17,[1]Revistas!$B$2:$G$62863,4,FALSE)</f>
        <v>GENETICS &amp; HEREDITY -- SCIE</v>
      </c>
      <c r="I17" s="7" t="str">
        <f>VLOOKUP(N17,[1]Revistas!$B$2:$G$62863,5,FALSE)</f>
        <v>10/177</v>
      </c>
      <c r="J17" s="7" t="str">
        <f>VLOOKUP(N17,[1]Revistas!$B$2:$G$62863,6,FALSE)</f>
        <v>SI</v>
      </c>
      <c r="K17" s="7" t="s">
        <v>109</v>
      </c>
      <c r="L17" s="7" t="s">
        <v>110</v>
      </c>
      <c r="M17" s="7">
        <v>5</v>
      </c>
      <c r="N17" s="7" t="s">
        <v>111</v>
      </c>
      <c r="O17" s="7" t="s">
        <v>112</v>
      </c>
      <c r="P17" s="7">
        <v>2020</v>
      </c>
      <c r="Q17" s="7">
        <v>106</v>
      </c>
      <c r="R17" s="7">
        <v>1</v>
      </c>
      <c r="S17" s="7">
        <v>26</v>
      </c>
      <c r="T17" s="7">
        <v>40</v>
      </c>
    </row>
    <row r="18" spans="2:20" s="1" customFormat="1">
      <c r="B18" s="6" t="s">
        <v>113</v>
      </c>
      <c r="C18" s="6" t="s">
        <v>114</v>
      </c>
      <c r="D18" s="6" t="s">
        <v>115</v>
      </c>
      <c r="E18" s="7" t="s">
        <v>33</v>
      </c>
      <c r="F18" s="7">
        <f>VLOOKUP(N18,[1]Revistas!$B$2:$G$62863,2,FALSE)</f>
        <v>3.5579999999999998</v>
      </c>
      <c r="G18" s="7" t="str">
        <f>VLOOKUP(N18,[1]Revistas!$B$2:$G$62863,3,FALSE)</f>
        <v>Q2</v>
      </c>
      <c r="H18" s="7" t="str">
        <f>VLOOKUP(N18,[1]Revistas!$B$2:$G$62863,4,FALSE)</f>
        <v>ONCOLOGY -- SCIE</v>
      </c>
      <c r="I18" s="7" t="str">
        <f>VLOOKUP(N18,[1]Revistas!$B$2:$G$62863,5,FALSE)</f>
        <v>106/244</v>
      </c>
      <c r="J18" s="7" t="str">
        <f>VLOOKUP(N18,[1]Revistas!$B$2:$G$62863,6,FALSE)</f>
        <v>NO</v>
      </c>
      <c r="K18" s="7" t="s">
        <v>116</v>
      </c>
      <c r="L18" s="7" t="s">
        <v>117</v>
      </c>
      <c r="M18" s="7">
        <v>1</v>
      </c>
      <c r="N18" s="7" t="s">
        <v>118</v>
      </c>
      <c r="O18" s="7" t="s">
        <v>57</v>
      </c>
      <c r="P18" s="7">
        <v>2020</v>
      </c>
      <c r="Q18" s="7">
        <v>13</v>
      </c>
      <c r="R18" s="7">
        <v>7</v>
      </c>
      <c r="S18" s="7"/>
      <c r="T18" s="7">
        <v>100778</v>
      </c>
    </row>
    <row r="19" spans="2:20" s="1" customFormat="1">
      <c r="B19" s="6" t="s">
        <v>119</v>
      </c>
      <c r="C19" s="6" t="s">
        <v>120</v>
      </c>
      <c r="D19" s="6" t="s">
        <v>121</v>
      </c>
      <c r="E19" s="7" t="s">
        <v>33</v>
      </c>
      <c r="F19" s="7">
        <f>VLOOKUP(N19,[1]Revistas!$B$2:$G$62863,2,FALSE)</f>
        <v>1.9950000000000001</v>
      </c>
      <c r="G19" s="7" t="str">
        <f>VLOOKUP(N19,[1]Revistas!$B$2:$G$62863,3,FALSE)</f>
        <v>Q3</v>
      </c>
      <c r="H19" s="7" t="str">
        <f>VLOOKUP(N19,[1]Revistas!$B$2:$G$62863,4,FALSE)</f>
        <v>GENETICS &amp; HEREDITY -- SCIE</v>
      </c>
      <c r="I19" s="7" t="str">
        <f>VLOOKUP(N19,[1]Revistas!$B$2:$G$62863,5,FALSE)</f>
        <v>123/177</v>
      </c>
      <c r="J19" s="7" t="str">
        <f>VLOOKUP(N19,[1]Revistas!$B$2:$G$62863,6,FALSE)</f>
        <v>NO</v>
      </c>
      <c r="K19" s="7" t="s">
        <v>122</v>
      </c>
      <c r="L19" s="7" t="s">
        <v>96</v>
      </c>
      <c r="M19" s="7">
        <v>0</v>
      </c>
      <c r="N19" s="7" t="s">
        <v>123</v>
      </c>
      <c r="O19" s="7" t="s">
        <v>27</v>
      </c>
      <c r="P19" s="7">
        <v>2020</v>
      </c>
      <c r="Q19" s="7">
        <v>8</v>
      </c>
      <c r="R19" s="7">
        <v>8</v>
      </c>
      <c r="S19" s="7"/>
      <c r="T19" s="7" t="s">
        <v>124</v>
      </c>
    </row>
    <row r="20" spans="2:20" s="1" customFormat="1">
      <c r="B20" s="6" t="s">
        <v>125</v>
      </c>
      <c r="C20" s="6" t="s">
        <v>126</v>
      </c>
      <c r="D20" s="6" t="s">
        <v>47</v>
      </c>
      <c r="E20" s="7" t="s">
        <v>33</v>
      </c>
      <c r="F20" s="7">
        <f>VLOOKUP(N20,[1]Revistas!$B$2:$G$62863,2,FALSE)</f>
        <v>3.5230000000000001</v>
      </c>
      <c r="G20" s="7" t="str">
        <f>VLOOKUP(N20,[1]Revistas!$B$2:$G$62863,3,FALSE)</f>
        <v>Q2</v>
      </c>
      <c r="H20" s="7" t="str">
        <f>VLOOKUP(N20,[1]Revistas!$B$2:$G$62863,4,FALSE)</f>
        <v>MEDICINE, RESEARCH &amp; EXPERIMENTAL -- SCIE</v>
      </c>
      <c r="I20" s="7" t="str">
        <f>VLOOKUP(N20,[1]Revistas!$B$2:$G$62863,5,FALSE)</f>
        <v>58/138</v>
      </c>
      <c r="J20" s="7" t="str">
        <f>VLOOKUP(N20,[1]Revistas!$B$2:$G$62863,6,FALSE)</f>
        <v>NO</v>
      </c>
      <c r="K20" s="7" t="s">
        <v>127</v>
      </c>
      <c r="L20" s="7" t="s">
        <v>128</v>
      </c>
      <c r="M20" s="7">
        <v>0</v>
      </c>
      <c r="N20" s="7" t="s">
        <v>50</v>
      </c>
      <c r="O20" s="7">
        <v>43739</v>
      </c>
      <c r="P20" s="7">
        <v>2020</v>
      </c>
      <c r="Q20" s="7">
        <v>15</v>
      </c>
      <c r="R20" s="7">
        <v>1</v>
      </c>
      <c r="S20" s="7"/>
      <c r="T20" s="7">
        <v>293</v>
      </c>
    </row>
    <row r="21" spans="2:20" s="1" customFormat="1">
      <c r="B21" s="6" t="s">
        <v>129</v>
      </c>
      <c r="C21" s="6" t="s">
        <v>130</v>
      </c>
      <c r="D21" s="6" t="s">
        <v>131</v>
      </c>
      <c r="E21" s="7" t="s">
        <v>33</v>
      </c>
      <c r="F21" s="7">
        <f>VLOOKUP(N21,[1]Revistas!$B$2:$G$62863,2,FALSE)</f>
        <v>3.7589999999999999</v>
      </c>
      <c r="G21" s="7" t="str">
        <f>VLOOKUP(N21,[1]Revistas!$B$2:$G$62863,3,FALSE)</f>
        <v>Q2</v>
      </c>
      <c r="H21" s="7" t="str">
        <f>VLOOKUP(N21,[1]Revistas!$B$2:$G$62863,4,FALSE)</f>
        <v>GENETICS &amp; HEREDITY -- SCIE</v>
      </c>
      <c r="I21" s="7" t="str">
        <f>VLOOKUP(N21,[1]Revistas!$B$2:$G$62863,5,FALSE)</f>
        <v>53/177</v>
      </c>
      <c r="J21" s="7" t="str">
        <f>VLOOKUP(N21,[1]Revistas!$B$2:$G$62863,6,FALSE)</f>
        <v>NO</v>
      </c>
      <c r="K21" s="7" t="s">
        <v>132</v>
      </c>
      <c r="L21" s="7" t="s">
        <v>133</v>
      </c>
      <c r="M21" s="7">
        <v>0</v>
      </c>
      <c r="N21" s="7" t="s">
        <v>134</v>
      </c>
      <c r="O21" s="7" t="s">
        <v>135</v>
      </c>
      <c r="P21" s="7">
        <v>2020</v>
      </c>
      <c r="Q21" s="7">
        <v>11</v>
      </c>
      <c r="R21" s="7">
        <v>10</v>
      </c>
      <c r="S21" s="7"/>
      <c r="T21" s="7">
        <v>1158</v>
      </c>
    </row>
    <row r="22" spans="2:20" s="1" customFormat="1">
      <c r="B22" s="6" t="s">
        <v>136</v>
      </c>
      <c r="C22" s="6" t="s">
        <v>137</v>
      </c>
      <c r="D22" s="6" t="s">
        <v>138</v>
      </c>
      <c r="E22" s="7" t="s">
        <v>33</v>
      </c>
      <c r="F22" s="7" t="str">
        <f>VLOOKUP(N22,[1]Revistas!$B$2:$G$62863,2,FALSE)</f>
        <v>NO TIENE</v>
      </c>
      <c r="G22" s="7" t="str">
        <f>VLOOKUP(N22,[1]Revistas!$B$2:$G$62863,3,FALSE)</f>
        <v>NO TIENE</v>
      </c>
      <c r="H22" s="7" t="str">
        <f>VLOOKUP(N22,[1]Revistas!$B$2:$G$62863,4,FALSE)</f>
        <v>NO TIENE</v>
      </c>
      <c r="I22" s="7" t="str">
        <f>VLOOKUP(N22,[1]Revistas!$B$2:$G$62863,5,FALSE)</f>
        <v>NO TIENE</v>
      </c>
      <c r="J22" s="7" t="str">
        <f>VLOOKUP(N22,[1]Revistas!$B$2:$G$62863,6,FALSE)</f>
        <v>NO</v>
      </c>
      <c r="K22" s="7" t="s">
        <v>139</v>
      </c>
      <c r="L22" s="7" t="s">
        <v>140</v>
      </c>
      <c r="M22" s="7">
        <v>0</v>
      </c>
      <c r="N22" s="7" t="s">
        <v>141</v>
      </c>
      <c r="O22" s="7" t="s">
        <v>105</v>
      </c>
      <c r="P22" s="7">
        <v>2020</v>
      </c>
      <c r="Q22" s="7">
        <v>64</v>
      </c>
      <c r="R22" s="7">
        <v>12</v>
      </c>
      <c r="S22" s="7">
        <v>956</v>
      </c>
      <c r="T22" s="7">
        <v>969</v>
      </c>
    </row>
    <row r="23" spans="2:20" s="1" customFormat="1">
      <c r="B23" s="6" t="s">
        <v>142</v>
      </c>
      <c r="C23" s="6" t="s">
        <v>143</v>
      </c>
      <c r="D23" s="6" t="s">
        <v>60</v>
      </c>
      <c r="E23" s="7" t="s">
        <v>33</v>
      </c>
      <c r="F23" s="7">
        <f>VLOOKUP(N23,[1]Revistas!$B$2:$G$62863,2,FALSE)</f>
        <v>3.9980000000000002</v>
      </c>
      <c r="G23" s="7" t="str">
        <f>VLOOKUP(N23,[1]Revistas!$B$2:$G$62863,3,FALSE)</f>
        <v>Q1</v>
      </c>
      <c r="H23" s="7" t="str">
        <f>VLOOKUP(N23,[1]Revistas!$B$2:$G$62863,4,FALSE)</f>
        <v>MULTIDISCIPLINARY SCIENCES -- SCIE</v>
      </c>
      <c r="I23" s="7" t="str">
        <f>VLOOKUP(N23,[1]Revistas!$B$2:$G$62863,5,FALSE)</f>
        <v>17/71</v>
      </c>
      <c r="J23" s="7" t="str">
        <f>VLOOKUP(N23,[1]Revistas!$B$2:$G$62863,6,FALSE)</f>
        <v>NO</v>
      </c>
      <c r="K23" s="7" t="s">
        <v>144</v>
      </c>
      <c r="L23" s="7" t="s">
        <v>145</v>
      </c>
      <c r="M23" s="7">
        <v>1</v>
      </c>
      <c r="N23" s="7" t="s">
        <v>63</v>
      </c>
      <c r="O23" s="7">
        <v>37073</v>
      </c>
      <c r="P23" s="7">
        <v>2020</v>
      </c>
      <c r="Q23" s="7">
        <v>10</v>
      </c>
      <c r="R23" s="7">
        <v>1</v>
      </c>
      <c r="S23" s="7"/>
      <c r="T23" s="7">
        <v>10745</v>
      </c>
    </row>
    <row r="24" spans="2:20" s="1" customFormat="1">
      <c r="B24" s="6" t="s">
        <v>146</v>
      </c>
      <c r="C24" s="6" t="s">
        <v>147</v>
      </c>
      <c r="D24" s="6" t="s">
        <v>148</v>
      </c>
      <c r="E24" s="7" t="s">
        <v>33</v>
      </c>
      <c r="F24" s="7">
        <f>VLOOKUP(N24,[1]Revistas!$B$2:$G$62863,2,FALSE)</f>
        <v>3.6640000000000001</v>
      </c>
      <c r="G24" s="7" t="str">
        <f>VLOOKUP(N24,[1]Revistas!$B$2:$G$62863,3,FALSE)</f>
        <v>Q1</v>
      </c>
      <c r="H24" s="7" t="str">
        <f>VLOOKUP(N24,[1]Revistas!$B$2:$G$62863,4,FALSE)</f>
        <v>DERMATOLOGY -- SCIE</v>
      </c>
      <c r="I24" s="7" t="str">
        <f>VLOOKUP(N24,[1]Revistas!$B$2:$G$62863,5,FALSE)</f>
        <v>13/68</v>
      </c>
      <c r="J24" s="7" t="str">
        <f>VLOOKUP(N24,[1]Revistas!$B$2:$G$62863,6,FALSE)</f>
        <v>NO</v>
      </c>
      <c r="K24" s="7" t="s">
        <v>149</v>
      </c>
      <c r="L24" s="7"/>
      <c r="M24" s="7" t="s">
        <v>150</v>
      </c>
      <c r="N24" s="7" t="s">
        <v>151</v>
      </c>
      <c r="O24" s="7" t="s">
        <v>152</v>
      </c>
      <c r="P24" s="7">
        <v>2020</v>
      </c>
      <c r="Q24" s="7">
        <v>18</v>
      </c>
      <c r="R24" s="7">
        <v>12</v>
      </c>
      <c r="S24" s="7" t="s">
        <v>153</v>
      </c>
      <c r="T24" s="7"/>
    </row>
    <row r="25" spans="2:20" s="1" customFormat="1">
      <c r="B25" s="6" t="s">
        <v>154</v>
      </c>
      <c r="C25" s="6" t="s">
        <v>155</v>
      </c>
      <c r="D25" s="6" t="s">
        <v>156</v>
      </c>
      <c r="E25" s="7" t="s">
        <v>33</v>
      </c>
      <c r="F25" s="7">
        <f>VLOOKUP(N25,[1]Revistas!$B$2:$G$62863,2,FALSE)</f>
        <v>3.919</v>
      </c>
      <c r="G25" s="7" t="str">
        <f>VLOOKUP(N25,[1]Revistas!$B$2:$G$62863,3,FALSE)</f>
        <v>Q1</v>
      </c>
      <c r="H25" s="7" t="str">
        <f>VLOOKUP(N25,[1]Revistas!$B$2:$G$62863,4,FALSE)</f>
        <v>PERIPHERAL VASCULAR DISEASE -- SCIE</v>
      </c>
      <c r="I25" s="7" t="str">
        <f>VLOOKUP(N25,[1]Revistas!$B$2:$G$62863,5,FALSE)</f>
        <v>16/65</v>
      </c>
      <c r="J25" s="7" t="str">
        <f>VLOOKUP(N25,[1]Revistas!$B$2:$G$62863,6,FALSE)</f>
        <v>NO</v>
      </c>
      <c r="K25" s="7" t="s">
        <v>157</v>
      </c>
      <c r="L25" s="7" t="s">
        <v>158</v>
      </c>
      <c r="M25" s="7">
        <v>0</v>
      </c>
      <c r="N25" s="7" t="s">
        <v>159</v>
      </c>
      <c r="O25" s="7" t="s">
        <v>135</v>
      </c>
      <c r="P25" s="7">
        <v>2020</v>
      </c>
      <c r="Q25" s="7">
        <v>311</v>
      </c>
      <c r="R25" s="7"/>
      <c r="S25" s="7">
        <v>37</v>
      </c>
      <c r="T25" s="7">
        <v>43</v>
      </c>
    </row>
    <row r="26" spans="2:20" s="1" customFormat="1">
      <c r="B26" s="6" t="s">
        <v>160</v>
      </c>
      <c r="C26" s="6" t="s">
        <v>161</v>
      </c>
      <c r="D26" s="6" t="s">
        <v>162</v>
      </c>
      <c r="E26" s="7" t="s">
        <v>33</v>
      </c>
      <c r="F26" s="7">
        <f>VLOOKUP(N26,[1]Revistas!$B$2:$G$62863,2,FALSE)</f>
        <v>2.125</v>
      </c>
      <c r="G26" s="7" t="str">
        <f>VLOOKUP(N26,[1]Revistas!$B$2:$G$62863,3,FALSE)</f>
        <v>Q3</v>
      </c>
      <c r="H26" s="7" t="str">
        <f>VLOOKUP(N26,[1]Revistas!$B$2:$G$62863,4,FALSE)</f>
        <v>GENETICS &amp; HEREDITY -- SCIE</v>
      </c>
      <c r="I26" s="7" t="str">
        <f>VLOOKUP(N26,[1]Revistas!$B$2:$G$62863,5,FALSE)</f>
        <v>116/177</v>
      </c>
      <c r="J26" s="7" t="str">
        <f>VLOOKUP(N26,[1]Revistas!$B$2:$G$62863,6,FALSE)</f>
        <v>NO</v>
      </c>
      <c r="K26" s="7" t="s">
        <v>163</v>
      </c>
      <c r="L26" s="7" t="s">
        <v>164</v>
      </c>
      <c r="M26" s="7">
        <v>0</v>
      </c>
      <c r="N26" s="7" t="s">
        <v>165</v>
      </c>
      <c r="O26" s="7" t="s">
        <v>44</v>
      </c>
      <c r="P26" s="7">
        <v>2020</v>
      </c>
      <c r="Q26" s="7">
        <v>182</v>
      </c>
      <c r="R26" s="7">
        <v>4</v>
      </c>
      <c r="S26" s="7">
        <v>628</v>
      </c>
      <c r="T26" s="7">
        <v>631</v>
      </c>
    </row>
    <row r="27" spans="2:20" s="1" customFormat="1">
      <c r="B27" s="6" t="s">
        <v>166</v>
      </c>
      <c r="C27" s="6" t="s">
        <v>167</v>
      </c>
      <c r="D27" s="6" t="s">
        <v>168</v>
      </c>
      <c r="E27" s="7" t="s">
        <v>33</v>
      </c>
      <c r="F27" s="7" t="str">
        <f>VLOOKUP(N27,[1]Revistas!$B$2:$G$62863,2,FALSE)</f>
        <v>NO TIENE</v>
      </c>
      <c r="G27" s="7" t="str">
        <f>VLOOKUP(N27,[1]Revistas!$B$2:$G$62863,3,FALSE)</f>
        <v>NO TIENE</v>
      </c>
      <c r="H27" s="7" t="str">
        <f>VLOOKUP(N27,[1]Revistas!$B$2:$G$62863,4,FALSE)</f>
        <v>NO TIENE</v>
      </c>
      <c r="I27" s="7" t="str">
        <f>VLOOKUP(N27,[1]Revistas!$B$2:$G$62863,5,FALSE)</f>
        <v>NO TIENE</v>
      </c>
      <c r="J27" s="7" t="str">
        <f>VLOOKUP(N27,[1]Revistas!$B$2:$G$62863,6,FALSE)</f>
        <v>NO</v>
      </c>
      <c r="K27" s="7" t="s">
        <v>169</v>
      </c>
      <c r="L27" s="7" t="s">
        <v>170</v>
      </c>
      <c r="M27" s="7">
        <v>1</v>
      </c>
      <c r="N27" s="7" t="s">
        <v>171</v>
      </c>
      <c r="O27" s="7" t="s">
        <v>172</v>
      </c>
      <c r="P27" s="7">
        <v>2020</v>
      </c>
      <c r="Q27" s="7">
        <v>3</v>
      </c>
      <c r="R27" s="7">
        <v>4</v>
      </c>
      <c r="S27" s="7">
        <v>3625</v>
      </c>
      <c r="T27" s="7">
        <v>3633</v>
      </c>
    </row>
    <row r="28" spans="2:20" s="1" customFormat="1">
      <c r="B28" s="6" t="s">
        <v>173</v>
      </c>
      <c r="C28" s="6" t="s">
        <v>174</v>
      </c>
      <c r="D28" s="6" t="s">
        <v>94</v>
      </c>
      <c r="E28" s="7" t="s">
        <v>33</v>
      </c>
      <c r="F28" s="7">
        <f>VLOOKUP(N28,[1]Revistas!$B$2:$G$62863,2,FALSE)</f>
        <v>3.5779999999999998</v>
      </c>
      <c r="G28" s="7" t="str">
        <f>VLOOKUP(N28,[1]Revistas!$B$2:$G$62863,3,FALSE)</f>
        <v>Q2</v>
      </c>
      <c r="H28" s="7" t="str">
        <f>VLOOKUP(N28,[1]Revistas!$B$2:$G$62863,4,FALSE)</f>
        <v>GENETICS &amp; HEREDITY -- SCIE</v>
      </c>
      <c r="I28" s="7" t="str">
        <f>VLOOKUP(N28,[1]Revistas!$B$2:$G$62863,5,FALSE)</f>
        <v>27/177</v>
      </c>
      <c r="J28" s="7" t="str">
        <f>VLOOKUP(N28,[1]Revistas!$B$2:$G$62863,6,FALSE)</f>
        <v>NO</v>
      </c>
      <c r="K28" s="7" t="s">
        <v>175</v>
      </c>
      <c r="L28" s="7" t="s">
        <v>176</v>
      </c>
      <c r="M28" s="7">
        <v>0</v>
      </c>
      <c r="N28" s="7" t="s">
        <v>97</v>
      </c>
      <c r="O28" s="7" t="s">
        <v>76</v>
      </c>
      <c r="P28" s="7">
        <v>2020</v>
      </c>
      <c r="Q28" s="7">
        <v>97</v>
      </c>
      <c r="R28" s="7">
        <v>3</v>
      </c>
      <c r="S28" s="7">
        <v>467</v>
      </c>
      <c r="T28" s="7">
        <v>476</v>
      </c>
    </row>
    <row r="29" spans="2:20" s="1" customFormat="1">
      <c r="B29" s="6" t="s">
        <v>177</v>
      </c>
      <c r="C29" s="6" t="s">
        <v>178</v>
      </c>
      <c r="D29" s="6" t="s">
        <v>179</v>
      </c>
      <c r="E29" s="7" t="s">
        <v>33</v>
      </c>
      <c r="F29" s="7">
        <f>VLOOKUP(N29,[1]Revistas!$B$2:$G$62863,2,FALSE)</f>
        <v>3.657</v>
      </c>
      <c r="G29" s="7" t="str">
        <f>VLOOKUP(N29,[1]Revistas!$B$2:$G$62863,3,FALSE)</f>
        <v>Q2</v>
      </c>
      <c r="H29" s="7" t="str">
        <f>VLOOKUP(N29,[1]Revistas!$B$2:$G$62863,4,FALSE)</f>
        <v>GENETICS &amp; HEREDITY -- SCIE</v>
      </c>
      <c r="I29" s="7" t="str">
        <f>VLOOKUP(N29,[1]Revistas!$B$2:$G$62863,5,FALSE)</f>
        <v>55/177</v>
      </c>
      <c r="J29" s="7" t="str">
        <f>VLOOKUP(N29,[1]Revistas!$B$2:$G$62863,6,FALSE)</f>
        <v>NO</v>
      </c>
      <c r="K29" s="7" t="s">
        <v>180</v>
      </c>
      <c r="L29" s="7" t="s">
        <v>181</v>
      </c>
      <c r="M29" s="7">
        <v>1</v>
      </c>
      <c r="N29" s="7" t="s">
        <v>182</v>
      </c>
      <c r="O29" s="7" t="s">
        <v>44</v>
      </c>
      <c r="P29" s="7">
        <v>2020</v>
      </c>
      <c r="Q29" s="7">
        <v>28</v>
      </c>
      <c r="R29" s="7">
        <v>4</v>
      </c>
      <c r="S29" s="7">
        <v>469</v>
      </c>
      <c r="T29" s="7">
        <v>479</v>
      </c>
    </row>
    <row r="30" spans="2:20" s="1" customFormat="1">
      <c r="B30" s="6" t="s">
        <v>183</v>
      </c>
      <c r="C30" s="6" t="s">
        <v>184</v>
      </c>
      <c r="D30" s="6" t="s">
        <v>101</v>
      </c>
      <c r="E30" s="7" t="s">
        <v>33</v>
      </c>
      <c r="F30" s="7">
        <f>VLOOKUP(N30,[1]Revistas!$B$2:$G$62863,2,FALSE)</f>
        <v>4.1239999999999997</v>
      </c>
      <c r="G30" s="7" t="str">
        <f>VLOOKUP(N30,[1]Revistas!$B$2:$G$62863,3,FALSE)</f>
        <v>Q1</v>
      </c>
      <c r="H30" s="7" t="str">
        <f>VLOOKUP(N30,[1]Revistas!$B$2:$G$62863,4,FALSE)</f>
        <v>GENETICS &amp; HEREDITY -- SCIE</v>
      </c>
      <c r="I30" s="7" t="str">
        <f>VLOOKUP(N30,[1]Revistas!$B$2:$G$62863,5,FALSE)</f>
        <v>44/177</v>
      </c>
      <c r="J30" s="7" t="str">
        <f>VLOOKUP(N30,[1]Revistas!$B$2:$G$62863,6,FALSE)</f>
        <v>NO</v>
      </c>
      <c r="K30" s="7" t="s">
        <v>185</v>
      </c>
      <c r="L30" s="7" t="s">
        <v>186</v>
      </c>
      <c r="M30" s="7">
        <v>0</v>
      </c>
      <c r="N30" s="7" t="s">
        <v>104</v>
      </c>
      <c r="O30" s="7" t="s">
        <v>44</v>
      </c>
      <c r="P30" s="7">
        <v>2020</v>
      </c>
      <c r="Q30" s="7">
        <v>41</v>
      </c>
      <c r="R30" s="7">
        <v>4</v>
      </c>
      <c r="S30" s="7">
        <v>753</v>
      </c>
      <c r="T30" s="7">
        <v>758</v>
      </c>
    </row>
    <row r="31" spans="2:20" s="1" customFormat="1">
      <c r="B31" s="6" t="s">
        <v>187</v>
      </c>
      <c r="C31" s="6" t="s">
        <v>188</v>
      </c>
      <c r="D31" s="6" t="s">
        <v>108</v>
      </c>
      <c r="E31" s="7" t="s">
        <v>33</v>
      </c>
      <c r="F31" s="7">
        <f>VLOOKUP(N31,[1]Revistas!$B$2:$G$62863,2,FALSE)</f>
        <v>10.502000000000001</v>
      </c>
      <c r="G31" s="7" t="str">
        <f>VLOOKUP(N31,[1]Revistas!$B$2:$G$62863,3,FALSE)</f>
        <v>Q1</v>
      </c>
      <c r="H31" s="7" t="str">
        <f>VLOOKUP(N31,[1]Revistas!$B$2:$G$62863,4,FALSE)</f>
        <v>GENETICS &amp; HEREDITY -- SCIE</v>
      </c>
      <c r="I31" s="7" t="str">
        <f>VLOOKUP(N31,[1]Revistas!$B$2:$G$62863,5,FALSE)</f>
        <v>10/177</v>
      </c>
      <c r="J31" s="7" t="str">
        <f>VLOOKUP(N31,[1]Revistas!$B$2:$G$62863,6,FALSE)</f>
        <v>SI</v>
      </c>
      <c r="K31" s="7" t="s">
        <v>189</v>
      </c>
      <c r="L31" s="7" t="s">
        <v>190</v>
      </c>
      <c r="M31" s="7">
        <v>0</v>
      </c>
      <c r="N31" s="7" t="s">
        <v>111</v>
      </c>
      <c r="O31" s="7">
        <v>38657</v>
      </c>
      <c r="P31" s="7">
        <v>2020</v>
      </c>
      <c r="Q31" s="7">
        <v>107</v>
      </c>
      <c r="R31" s="7">
        <v>5</v>
      </c>
      <c r="S31" s="7">
        <v>977</v>
      </c>
      <c r="T31" s="7">
        <v>988</v>
      </c>
    </row>
    <row r="32" spans="2:20" s="1" customFormat="1">
      <c r="B32" s="6" t="s">
        <v>191</v>
      </c>
      <c r="C32" s="6" t="s">
        <v>192</v>
      </c>
      <c r="D32" s="6" t="s">
        <v>193</v>
      </c>
      <c r="E32" s="7" t="s">
        <v>33</v>
      </c>
      <c r="F32" s="7">
        <f>VLOOKUP(N32,[1]Revistas!$B$2:$G$62863,2,FALSE)</f>
        <v>5.3090000000000002</v>
      </c>
      <c r="G32" s="7" t="str">
        <f>VLOOKUP(N32,[1]Revistas!$B$2:$G$62863,3,FALSE)</f>
        <v>Q1</v>
      </c>
      <c r="H32" s="7" t="str">
        <f>VLOOKUP(N32,[1]Revistas!$B$2:$G$62863,4,FALSE)</f>
        <v>ENDOCRINOLOGY &amp; METABOLISM -- SCIE</v>
      </c>
      <c r="I32" s="7" t="str">
        <f>VLOOKUP(N32,[1]Revistas!$B$2:$G$62863,5,FALSE)</f>
        <v>22/143</v>
      </c>
      <c r="J32" s="7" t="str">
        <f>VLOOKUP(N32,[1]Revistas!$B$2:$G$62863,6,FALSE)</f>
        <v>NO</v>
      </c>
      <c r="K32" s="7" t="s">
        <v>194</v>
      </c>
      <c r="L32" s="7" t="s">
        <v>195</v>
      </c>
      <c r="M32" s="7">
        <v>0</v>
      </c>
      <c r="N32" s="7" t="s">
        <v>196</v>
      </c>
      <c r="O32" s="7" t="s">
        <v>197</v>
      </c>
      <c r="P32" s="7">
        <v>2020</v>
      </c>
      <c r="Q32" s="7">
        <v>30</v>
      </c>
      <c r="R32" s="7">
        <v>12</v>
      </c>
      <c r="S32" s="7">
        <v>1732</v>
      </c>
      <c r="T32" s="7">
        <v>1744</v>
      </c>
    </row>
    <row r="33" spans="2:20" s="1" customFormat="1">
      <c r="B33" s="6" t="s">
        <v>198</v>
      </c>
      <c r="C33" s="6" t="s">
        <v>199</v>
      </c>
      <c r="D33" s="6" t="s">
        <v>200</v>
      </c>
      <c r="E33" s="7" t="s">
        <v>33</v>
      </c>
      <c r="F33" s="7">
        <f>VLOOKUP(N33,[1]Revistas!$B$2:$G$62863,2,FALSE)</f>
        <v>1.4019999999999999</v>
      </c>
      <c r="G33" s="7" t="str">
        <f>VLOOKUP(N33,[1]Revistas!$B$2:$G$62863,3,FALSE)</f>
        <v>Q4</v>
      </c>
      <c r="H33" s="7" t="str">
        <f>VLOOKUP(N33,[1]Revistas!$B$2:$G$62863,4,FALSE)</f>
        <v>BIOCHEMISTRY &amp; MOLECULAR BIOLOGY -- SCIE</v>
      </c>
      <c r="I33" s="7" t="str">
        <f>VLOOKUP(N33,[1]Revistas!$B$2:$G$62863,5,FALSE)</f>
        <v>264/297</v>
      </c>
      <c r="J33" s="7" t="str">
        <f>VLOOKUP(N33,[1]Revistas!$B$2:$G$62863,6,FALSE)</f>
        <v>NO</v>
      </c>
      <c r="K33" s="7" t="s">
        <v>201</v>
      </c>
      <c r="L33" s="7" t="s">
        <v>202</v>
      </c>
      <c r="M33" s="7">
        <v>0</v>
      </c>
      <c r="N33" s="7" t="s">
        <v>203</v>
      </c>
      <c r="O33" s="7" t="s">
        <v>204</v>
      </c>
      <c r="P33" s="7">
        <v>2020</v>
      </c>
      <c r="Q33" s="7">
        <v>47</v>
      </c>
      <c r="R33" s="7">
        <v>9</v>
      </c>
      <c r="S33" s="7">
        <v>6863</v>
      </c>
      <c r="T33" s="7">
        <v>6878</v>
      </c>
    </row>
    <row r="34" spans="2:20" s="1" customFormat="1">
      <c r="B34" s="6" t="s">
        <v>205</v>
      </c>
      <c r="C34" s="6" t="s">
        <v>206</v>
      </c>
      <c r="D34" s="6" t="s">
        <v>108</v>
      </c>
      <c r="E34" s="7" t="s">
        <v>33</v>
      </c>
      <c r="F34" s="7">
        <f>VLOOKUP(N34,[1]Revistas!$B$2:$G$62863,2,FALSE)</f>
        <v>10.502000000000001</v>
      </c>
      <c r="G34" s="7" t="str">
        <f>VLOOKUP(N34,[1]Revistas!$B$2:$G$62863,3,FALSE)</f>
        <v>Q1</v>
      </c>
      <c r="H34" s="7" t="str">
        <f>VLOOKUP(N34,[1]Revistas!$B$2:$G$62863,4,FALSE)</f>
        <v>GENETICS &amp; HEREDITY -- SCIE</v>
      </c>
      <c r="I34" s="7" t="str">
        <f>VLOOKUP(N34,[1]Revistas!$B$2:$G$62863,5,FALSE)</f>
        <v>10/177</v>
      </c>
      <c r="J34" s="7" t="str">
        <f>VLOOKUP(N34,[1]Revistas!$B$2:$G$62863,6,FALSE)</f>
        <v>SI</v>
      </c>
      <c r="K34" s="7" t="s">
        <v>207</v>
      </c>
      <c r="L34" s="7" t="s">
        <v>208</v>
      </c>
      <c r="M34" s="7">
        <v>0</v>
      </c>
      <c r="N34" s="7" t="s">
        <v>111</v>
      </c>
      <c r="O34" s="7">
        <v>38657</v>
      </c>
      <c r="P34" s="7">
        <v>2020</v>
      </c>
      <c r="Q34" s="7">
        <v>107</v>
      </c>
      <c r="R34" s="7">
        <v>5</v>
      </c>
      <c r="S34" s="7">
        <v>989</v>
      </c>
      <c r="T34" s="7">
        <v>999</v>
      </c>
    </row>
    <row r="35" spans="2:20" s="1" customFormat="1">
      <c r="B35" s="6" t="s">
        <v>209</v>
      </c>
      <c r="C35" s="6" t="s">
        <v>210</v>
      </c>
      <c r="D35" s="6" t="s">
        <v>148</v>
      </c>
      <c r="E35" s="7" t="s">
        <v>23</v>
      </c>
      <c r="F35" s="7">
        <f>VLOOKUP(N35,[1]Revistas!$B$2:$G$62863,2,FALSE)</f>
        <v>3.6640000000000001</v>
      </c>
      <c r="G35" s="7" t="str">
        <f>VLOOKUP(N35,[1]Revistas!$B$2:$G$62863,3,FALSE)</f>
        <v>Q1</v>
      </c>
      <c r="H35" s="7" t="str">
        <f>VLOOKUP(N35,[1]Revistas!$B$2:$G$62863,4,FALSE)</f>
        <v>DERMATOLOGY -- SCIE</v>
      </c>
      <c r="I35" s="7" t="str">
        <f>VLOOKUP(N35,[1]Revistas!$B$2:$G$62863,5,FALSE)</f>
        <v>13/68</v>
      </c>
      <c r="J35" s="7" t="str">
        <f>VLOOKUP(N35,[1]Revistas!$B$2:$G$62863,6,FALSE)</f>
        <v>NO</v>
      </c>
      <c r="K35" s="7" t="s">
        <v>211</v>
      </c>
      <c r="L35" s="7"/>
      <c r="M35" s="7" t="s">
        <v>150</v>
      </c>
      <c r="N35" s="7" t="s">
        <v>151</v>
      </c>
      <c r="O35" s="7" t="s">
        <v>212</v>
      </c>
      <c r="P35" s="7">
        <v>2020</v>
      </c>
      <c r="Q35" s="7">
        <v>18</v>
      </c>
      <c r="R35" s="7">
        <v>5</v>
      </c>
      <c r="S35" s="7" t="s">
        <v>213</v>
      </c>
      <c r="T35" s="7"/>
    </row>
    <row r="36" spans="2:20" s="1" customFormat="1">
      <c r="B36" s="6" t="s">
        <v>214</v>
      </c>
      <c r="C36" s="6" t="s">
        <v>215</v>
      </c>
      <c r="D36" s="6" t="s">
        <v>94</v>
      </c>
      <c r="E36" s="7" t="s">
        <v>33</v>
      </c>
      <c r="F36" s="7">
        <f>VLOOKUP(N36,[1]Revistas!$B$2:$G$62863,2,FALSE)</f>
        <v>3.5779999999999998</v>
      </c>
      <c r="G36" s="7" t="str">
        <f>VLOOKUP(N36,[1]Revistas!$B$2:$G$62863,3,FALSE)</f>
        <v>Q2</v>
      </c>
      <c r="H36" s="7" t="str">
        <f>VLOOKUP(N36,[1]Revistas!$B$2:$G$62863,4,FALSE)</f>
        <v>GENETICS &amp; HEREDITY -- SCIE</v>
      </c>
      <c r="I36" s="7" t="str">
        <f>VLOOKUP(N36,[1]Revistas!$B$2:$G$62863,5,FALSE)</f>
        <v>27/177</v>
      </c>
      <c r="J36" s="7" t="str">
        <f>VLOOKUP(N36,[1]Revistas!$B$2:$G$62863,6,FALSE)</f>
        <v>NO</v>
      </c>
      <c r="K36" s="7" t="s">
        <v>216</v>
      </c>
      <c r="L36" s="7" t="s">
        <v>217</v>
      </c>
      <c r="M36" s="7">
        <v>0</v>
      </c>
      <c r="N36" s="7" t="s">
        <v>97</v>
      </c>
      <c r="O36" s="7" t="s">
        <v>44</v>
      </c>
      <c r="P36" s="7">
        <v>2020</v>
      </c>
      <c r="Q36" s="7">
        <v>97</v>
      </c>
      <c r="R36" s="7">
        <v>4</v>
      </c>
      <c r="S36" s="7">
        <v>610</v>
      </c>
      <c r="T36" s="7">
        <v>620</v>
      </c>
    </row>
    <row r="37" spans="2:20" s="1" customFormat="1">
      <c r="B37" s="6" t="s">
        <v>218</v>
      </c>
      <c r="C37" s="6" t="s">
        <v>219</v>
      </c>
      <c r="D37" s="6" t="s">
        <v>220</v>
      </c>
      <c r="E37" s="7" t="s">
        <v>221</v>
      </c>
      <c r="F37" s="7">
        <f>VLOOKUP(N37,[1]Revistas!$B$2:$G$62863,2,FALSE)</f>
        <v>2.3679999999999999</v>
      </c>
      <c r="G37" s="7" t="str">
        <f>VLOOKUP(N37,[1]Revistas!$B$2:$G$62863,3,FALSE)</f>
        <v>Q3</v>
      </c>
      <c r="H37" s="7" t="str">
        <f>VLOOKUP(N37,[1]Revistas!$B$2:$G$62863,4,FALSE)</f>
        <v>GENETICS &amp; HEREDITY -- SCIE</v>
      </c>
      <c r="I37" s="7" t="str">
        <f>VLOOKUP(N37,[1]Revistas!$B$2:$G$62863,5,FALSE)</f>
        <v>111/178</v>
      </c>
      <c r="J37" s="7" t="str">
        <f>VLOOKUP(N37,[1]Revistas!$B$2:$G$62863,6,FALSE)</f>
        <v>NO</v>
      </c>
      <c r="K37" s="7" t="s">
        <v>222</v>
      </c>
      <c r="L37" s="7" t="s">
        <v>223</v>
      </c>
      <c r="M37" s="7">
        <v>1</v>
      </c>
      <c r="N37" s="7" t="s">
        <v>224</v>
      </c>
      <c r="O37" s="7" t="s">
        <v>225</v>
      </c>
      <c r="P37" s="7">
        <v>2020</v>
      </c>
      <c r="Q37" s="7">
        <v>63</v>
      </c>
      <c r="R37" s="7">
        <v>11</v>
      </c>
      <c r="S37" s="7"/>
      <c r="T37" s="7">
        <v>104042</v>
      </c>
    </row>
    <row r="38" spans="2:20" s="1" customFormat="1">
      <c r="B38" s="6" t="s">
        <v>226</v>
      </c>
      <c r="C38" s="6" t="s">
        <v>227</v>
      </c>
      <c r="D38" s="6" t="s">
        <v>228</v>
      </c>
      <c r="E38" s="7" t="s">
        <v>33</v>
      </c>
      <c r="F38" s="7">
        <f>VLOOKUP(N38,[1]Revistas!$B$2:$G$62863,2,FALSE)</f>
        <v>1.3129999999999999</v>
      </c>
      <c r="G38" s="7" t="str">
        <f>VLOOKUP(N38,[1]Revistas!$B$2:$G$62863,3,FALSE)</f>
        <v>Q3</v>
      </c>
      <c r="H38" s="7" t="str">
        <f>VLOOKUP(N38,[1]Revistas!$B$2:$G$62863,4,FALSE)</f>
        <v>PEDIATRICS -- SCIE</v>
      </c>
      <c r="I38" s="7" t="str">
        <f>VLOOKUP(N38,[1]Revistas!$B$2:$G$62863,5,FALSE)</f>
        <v>93/128</v>
      </c>
      <c r="J38" s="7" t="str">
        <f>VLOOKUP(N38,[1]Revistas!$B$2:$G$62863,6,FALSE)</f>
        <v>NO</v>
      </c>
      <c r="K38" s="7" t="s">
        <v>229</v>
      </c>
      <c r="L38" s="7" t="s">
        <v>230</v>
      </c>
      <c r="M38" s="7">
        <v>0</v>
      </c>
      <c r="N38" s="7" t="s">
        <v>231</v>
      </c>
      <c r="O38" s="7" t="s">
        <v>135</v>
      </c>
      <c r="P38" s="7">
        <v>2020</v>
      </c>
      <c r="Q38" s="7">
        <v>93</v>
      </c>
      <c r="R38" s="7">
        <v>4</v>
      </c>
      <c r="S38" s="7">
        <v>222</v>
      </c>
      <c r="T38" s="7">
        <v>227</v>
      </c>
    </row>
    <row r="39" spans="2:20" s="1" customFormat="1">
      <c r="B39" s="6" t="s">
        <v>232</v>
      </c>
      <c r="C39" s="6" t="s">
        <v>233</v>
      </c>
      <c r="D39" s="6" t="s">
        <v>234</v>
      </c>
      <c r="E39" s="7" t="s">
        <v>33</v>
      </c>
      <c r="F39" s="7">
        <f>VLOOKUP(N39,[1]Revistas!$B$2:$G$62863,2,FALSE)</f>
        <v>3.3029999999999999</v>
      </c>
      <c r="G39" s="7" t="str">
        <f>VLOOKUP(N39,[1]Revistas!$B$2:$G$62863,3,FALSE)</f>
        <v>Q1</v>
      </c>
      <c r="H39" s="7" t="str">
        <f>VLOOKUP(N39,[1]Revistas!$B$2:$G$62863,4,FALSE)</f>
        <v>MEDICINE, GENERAL &amp; INTERNAL -- SCIE</v>
      </c>
      <c r="I39" s="7" t="str">
        <f>VLOOKUP(N39,[1]Revistas!$B$2:$G$62863,5,FALSE)</f>
        <v>36/165</v>
      </c>
      <c r="J39" s="7" t="str">
        <f>VLOOKUP(N39,[1]Revistas!$B$2:$G$62863,6,FALSE)</f>
        <v>NO</v>
      </c>
      <c r="K39" s="7" t="s">
        <v>235</v>
      </c>
      <c r="L39" s="7" t="s">
        <v>236</v>
      </c>
      <c r="M39" s="7">
        <v>0</v>
      </c>
      <c r="N39" s="7" t="s">
        <v>237</v>
      </c>
      <c r="O39" s="7" t="s">
        <v>225</v>
      </c>
      <c r="P39" s="7">
        <v>2020</v>
      </c>
      <c r="Q39" s="7">
        <v>9</v>
      </c>
      <c r="R39" s="7">
        <v>11</v>
      </c>
      <c r="S39" s="7"/>
      <c r="T39" s="7">
        <v>3556</v>
      </c>
    </row>
    <row r="40" spans="2:20" s="1" customFormat="1">
      <c r="B40" s="6" t="s">
        <v>238</v>
      </c>
      <c r="C40" s="6" t="s">
        <v>239</v>
      </c>
      <c r="D40" s="6" t="s">
        <v>162</v>
      </c>
      <c r="E40" s="7" t="s">
        <v>23</v>
      </c>
      <c r="F40" s="7">
        <f>VLOOKUP(N40,[1]Revistas!$B$2:$G$62863,2,FALSE)</f>
        <v>2.125</v>
      </c>
      <c r="G40" s="7" t="str">
        <f>VLOOKUP(N40,[1]Revistas!$B$2:$G$62863,3,FALSE)</f>
        <v>Q3</v>
      </c>
      <c r="H40" s="7" t="str">
        <f>VLOOKUP(N40,[1]Revistas!$B$2:$G$62863,4,FALSE)</f>
        <v>GENETICS &amp; HEREDITY -- SCIE</v>
      </c>
      <c r="I40" s="7" t="str">
        <f>VLOOKUP(N40,[1]Revistas!$B$2:$G$62863,5,FALSE)</f>
        <v>116/177</v>
      </c>
      <c r="J40" s="7" t="str">
        <f>VLOOKUP(N40,[1]Revistas!$B$2:$G$62863,6,FALSE)</f>
        <v>NO</v>
      </c>
      <c r="K40" s="7" t="s">
        <v>240</v>
      </c>
      <c r="L40" s="7" t="s">
        <v>241</v>
      </c>
      <c r="M40" s="7">
        <v>0</v>
      </c>
      <c r="N40" s="7" t="s">
        <v>165</v>
      </c>
      <c r="O40" s="7" t="s">
        <v>135</v>
      </c>
      <c r="P40" s="7">
        <v>2020</v>
      </c>
      <c r="Q40" s="7">
        <v>182</v>
      </c>
      <c r="R40" s="7">
        <v>10</v>
      </c>
      <c r="S40" s="7">
        <v>2222</v>
      </c>
      <c r="T40" s="7">
        <v>2225</v>
      </c>
    </row>
    <row r="41" spans="2:20" s="1" customFormat="1">
      <c r="B41" s="6" t="s">
        <v>242</v>
      </c>
      <c r="C41" s="6" t="s">
        <v>243</v>
      </c>
      <c r="D41" s="6" t="s">
        <v>244</v>
      </c>
      <c r="E41" s="7" t="s">
        <v>33</v>
      </c>
      <c r="F41" s="7">
        <f>VLOOKUP(N41,[1]Revistas!$B$2:$G$62863,2,FALSE)</f>
        <v>5.0140000000000002</v>
      </c>
      <c r="G41" s="7" t="str">
        <f>VLOOKUP(N41,[1]Revistas!$B$2:$G$62863,3,FALSE)</f>
        <v>Q1</v>
      </c>
      <c r="H41" s="7" t="str">
        <f>VLOOKUP(N41,[1]Revistas!$B$2:$G$62863,4,FALSE)</f>
        <v>FOOD SCIENCE &amp; TECHNOLOGY -- SCIE</v>
      </c>
      <c r="I41" s="7" t="str">
        <f>VLOOKUP(N41,[1]Revistas!$B$2:$G$62863,5,FALSE)</f>
        <v>10/139</v>
      </c>
      <c r="J41" s="7" t="str">
        <f>VLOOKUP(N41,[1]Revistas!$B$2:$G$62863,6,FALSE)</f>
        <v>SI</v>
      </c>
      <c r="K41" s="7" t="s">
        <v>245</v>
      </c>
      <c r="L41" s="7" t="s">
        <v>246</v>
      </c>
      <c r="M41" s="7">
        <v>0</v>
      </c>
      <c r="N41" s="7" t="s">
        <v>247</v>
      </c>
      <c r="O41" s="7" t="s">
        <v>57</v>
      </c>
      <c r="P41" s="7">
        <v>2020</v>
      </c>
      <c r="Q41" s="7">
        <v>9</v>
      </c>
      <c r="R41" s="7">
        <v>7</v>
      </c>
      <c r="S41" s="7"/>
      <c r="T41" s="7">
        <v>572</v>
      </c>
    </row>
    <row r="42" spans="2:20" s="1" customFormat="1">
      <c r="B42" s="6" t="s">
        <v>248</v>
      </c>
      <c r="C42" s="6" t="s">
        <v>249</v>
      </c>
      <c r="D42" s="6" t="s">
        <v>250</v>
      </c>
      <c r="E42" s="7" t="s">
        <v>33</v>
      </c>
      <c r="F42" s="7">
        <f>VLOOKUP(N42,[1]Revistas!$B$2:$G$62863,2,FALSE)</f>
        <v>1.8680000000000001</v>
      </c>
      <c r="G42" s="7" t="str">
        <f>VLOOKUP(N42,[1]Revistas!$B$2:$G$62863,3,FALSE)</f>
        <v>Q3</v>
      </c>
      <c r="H42" s="7" t="str">
        <f>VLOOKUP(N42,[1]Revistas!$B$2:$G$62863,4,FALSE)</f>
        <v>OBSTETRICS &amp; GYNECOLOGY -- SCIE</v>
      </c>
      <c r="I42" s="7" t="str">
        <f>VLOOKUP(N42,[1]Revistas!$B$2:$G$62863,5,FALSE)</f>
        <v>52/82</v>
      </c>
      <c r="J42" s="7" t="str">
        <f>VLOOKUP(N42,[1]Revistas!$B$2:$G$62863,6,FALSE)</f>
        <v>NO</v>
      </c>
      <c r="K42" s="7" t="s">
        <v>251</v>
      </c>
      <c r="L42" s="7" t="s">
        <v>252</v>
      </c>
      <c r="M42" s="7">
        <v>0</v>
      </c>
      <c r="N42" s="7" t="s">
        <v>253</v>
      </c>
      <c r="O42" s="7" t="s">
        <v>57</v>
      </c>
      <c r="P42" s="7">
        <v>2020</v>
      </c>
      <c r="Q42" s="7">
        <v>250</v>
      </c>
      <c r="R42" s="7"/>
      <c r="S42" s="7">
        <v>209</v>
      </c>
      <c r="T42" s="7">
        <v>215</v>
      </c>
    </row>
    <row r="43" spans="2:20" s="1" customFormat="1">
      <c r="B43" s="6" t="s">
        <v>254</v>
      </c>
      <c r="C43" s="6" t="s">
        <v>255</v>
      </c>
      <c r="D43" s="6" t="s">
        <v>256</v>
      </c>
      <c r="E43" s="7" t="s">
        <v>33</v>
      </c>
      <c r="F43" s="7">
        <f>VLOOKUP(N43,[1]Revistas!$B$2:$G$62863,2,FALSE)</f>
        <v>0.746</v>
      </c>
      <c r="G43" s="7" t="str">
        <f>VLOOKUP(N43,[1]Revistas!$B$2:$G$62863,3,FALSE)</f>
        <v>Q4</v>
      </c>
      <c r="H43" s="7" t="str">
        <f>VLOOKUP(N43,[1]Revistas!$B$2:$G$62863,4,FALSE)</f>
        <v>PUBLIC, ENVIRONMENTAL &amp; OCCUPATIONAL HEALTH -- SSCI</v>
      </c>
      <c r="I43" s="7" t="str">
        <f>VLOOKUP(N43,[1]Revistas!$B$2:$G$62863,5,FALSE)</f>
        <v>159/170</v>
      </c>
      <c r="J43" s="7" t="str">
        <f>VLOOKUP(N43,[1]Revistas!$B$2:$G$62863,6,FALSE)</f>
        <v>NO</v>
      </c>
      <c r="K43" s="7" t="s">
        <v>257</v>
      </c>
      <c r="L43" s="7" t="s">
        <v>258</v>
      </c>
      <c r="M43" s="7">
        <v>0</v>
      </c>
      <c r="N43" s="7" t="s">
        <v>259</v>
      </c>
      <c r="O43" s="7" t="s">
        <v>260</v>
      </c>
      <c r="P43" s="7">
        <v>2020</v>
      </c>
      <c r="Q43" s="7">
        <v>94</v>
      </c>
      <c r="R43" s="7"/>
      <c r="S43" s="7"/>
      <c r="T43" s="7" t="s">
        <v>261</v>
      </c>
    </row>
    <row r="44" spans="2:20" s="1" customFormat="1">
      <c r="B44" s="6" t="s">
        <v>262</v>
      </c>
      <c r="C44" s="6" t="s">
        <v>263</v>
      </c>
      <c r="D44" s="6" t="s">
        <v>264</v>
      </c>
      <c r="E44" s="7" t="s">
        <v>33</v>
      </c>
      <c r="F44" s="7">
        <f>VLOOKUP(N44,[1]Revistas!$B$2:$G$62863,2,FALSE)</f>
        <v>1.1639999999999999</v>
      </c>
      <c r="G44" s="7" t="str">
        <f>VLOOKUP(N44,[1]Revistas!$B$2:$G$62863,3,FALSE)</f>
        <v>Q4</v>
      </c>
      <c r="H44" s="7" t="str">
        <f>VLOOKUP(N44,[1]Revistas!$B$2:$G$62863,4,FALSE)</f>
        <v>DERMATOLOGY -- SCIE</v>
      </c>
      <c r="I44" s="7" t="str">
        <f>VLOOKUP(N44,[1]Revistas!$B$2:$G$62863,5,FALSE)</f>
        <v>56/68</v>
      </c>
      <c r="J44" s="7" t="str">
        <f>VLOOKUP(N44,[1]Revistas!$B$2:$G$62863,6,FALSE)</f>
        <v>NO</v>
      </c>
      <c r="K44" s="7" t="s">
        <v>265</v>
      </c>
      <c r="L44" s="7" t="s">
        <v>266</v>
      </c>
      <c r="M44" s="7">
        <v>1</v>
      </c>
      <c r="N44" s="7" t="s">
        <v>267</v>
      </c>
      <c r="O44" s="7" t="s">
        <v>91</v>
      </c>
      <c r="P44" s="7">
        <v>2020</v>
      </c>
      <c r="Q44" s="7">
        <v>37</v>
      </c>
      <c r="R44" s="7">
        <v>3</v>
      </c>
      <c r="S44" s="7">
        <v>517</v>
      </c>
      <c r="T44" s="7">
        <v>519</v>
      </c>
    </row>
    <row r="45" spans="2:20" s="1" customFormat="1">
      <c r="B45" s="6" t="s">
        <v>268</v>
      </c>
      <c r="C45" s="6" t="s">
        <v>269</v>
      </c>
      <c r="D45" s="6" t="s">
        <v>162</v>
      </c>
      <c r="E45" s="7" t="s">
        <v>33</v>
      </c>
      <c r="F45" s="7">
        <f>VLOOKUP(N45,[1]Revistas!$B$2:$G$62863,2,FALSE)</f>
        <v>2.125</v>
      </c>
      <c r="G45" s="7" t="str">
        <f>VLOOKUP(N45,[1]Revistas!$B$2:$G$62863,3,FALSE)</f>
        <v>Q3</v>
      </c>
      <c r="H45" s="7" t="str">
        <f>VLOOKUP(N45,[1]Revistas!$B$2:$G$62863,4,FALSE)</f>
        <v>GENETICS &amp; HEREDITY -- SCIE</v>
      </c>
      <c r="I45" s="7" t="str">
        <f>VLOOKUP(N45,[1]Revistas!$B$2:$G$62863,5,FALSE)</f>
        <v>116/177</v>
      </c>
      <c r="J45" s="7" t="str">
        <f>VLOOKUP(N45,[1]Revistas!$B$2:$G$62863,6,FALSE)</f>
        <v>NO</v>
      </c>
      <c r="K45" s="7" t="s">
        <v>270</v>
      </c>
      <c r="L45" s="7" t="s">
        <v>271</v>
      </c>
      <c r="M45" s="7">
        <v>0</v>
      </c>
      <c r="N45" s="7" t="s">
        <v>165</v>
      </c>
      <c r="O45" s="7" t="s">
        <v>225</v>
      </c>
      <c r="P45" s="7">
        <v>2020</v>
      </c>
      <c r="Q45" s="7">
        <v>182</v>
      </c>
      <c r="R45" s="7">
        <v>11</v>
      </c>
      <c r="S45" s="7">
        <v>2715</v>
      </c>
      <c r="T45" s="7">
        <v>2721</v>
      </c>
    </row>
    <row r="46" spans="2:20" s="1" customFormat="1">
      <c r="B46" s="6" t="s">
        <v>272</v>
      </c>
      <c r="C46" s="6" t="s">
        <v>273</v>
      </c>
      <c r="D46" s="6" t="s">
        <v>274</v>
      </c>
      <c r="E46" s="7" t="s">
        <v>33</v>
      </c>
      <c r="F46" s="7">
        <f>VLOOKUP(N46,[1]Revistas!$B$2:$G$62863,2,FALSE)</f>
        <v>5.0999999999999996</v>
      </c>
      <c r="G46" s="7" t="str">
        <f>VLOOKUP(N46,[1]Revistas!$B$2:$G$62863,3,FALSE)</f>
        <v>Q1</v>
      </c>
      <c r="H46" s="7" t="str">
        <f>VLOOKUP(N46,[1]Revistas!$B$2:$G$62863,4,FALSE)</f>
        <v>GENETICS &amp; HEREDITY -- SCIE</v>
      </c>
      <c r="I46" s="7" t="str">
        <f>VLOOKUP(N46,[1]Revistas!$B$2:$G$62863,5,FALSE)</f>
        <v>27/177</v>
      </c>
      <c r="J46" s="7" t="str">
        <f>VLOOKUP(N46,[1]Revistas!$B$2:$G$62863,6,FALSE)</f>
        <v>NO</v>
      </c>
      <c r="K46" s="7" t="s">
        <v>275</v>
      </c>
      <c r="L46" s="7" t="s">
        <v>276</v>
      </c>
      <c r="M46" s="7">
        <v>0</v>
      </c>
      <c r="N46" s="7" t="s">
        <v>277</v>
      </c>
      <c r="O46" s="7">
        <v>42186</v>
      </c>
      <c r="P46" s="7">
        <v>2020</v>
      </c>
      <c r="Q46" s="7">
        <v>29</v>
      </c>
      <c r="R46" s="7">
        <v>14</v>
      </c>
      <c r="S46" s="7">
        <v>2435</v>
      </c>
      <c r="T46" s="7">
        <v>2450</v>
      </c>
    </row>
    <row r="47" spans="2:20" s="1" customFormat="1">
      <c r="B47" s="6" t="s">
        <v>278</v>
      </c>
      <c r="C47" s="6" t="s">
        <v>279</v>
      </c>
      <c r="D47" s="6" t="s">
        <v>280</v>
      </c>
      <c r="E47" s="7" t="s">
        <v>33</v>
      </c>
      <c r="F47" s="7">
        <f>VLOOKUP(N47,[1]Revistas!$B$2:$G$62863,2,FALSE)</f>
        <v>11.502000000000001</v>
      </c>
      <c r="G47" s="7" t="str">
        <f>VLOOKUP(N47,[1]Revistas!$B$2:$G$62863,3,FALSE)</f>
        <v>Q1</v>
      </c>
      <c r="H47" s="7" t="str">
        <f>VLOOKUP(N47,[1]Revistas!$B$2:$G$62863,4,FALSE)</f>
        <v>BIOCHEMISTRY &amp; MOLECULAR BIOLOGY -- SCIE</v>
      </c>
      <c r="I47" s="7" t="str">
        <f>VLOOKUP(N47,[1]Revistas!$B$2:$G$62863,5,FALSE)</f>
        <v>15/297</v>
      </c>
      <c r="J47" s="7" t="str">
        <f>VLOOKUP(N47,[1]Revistas!$B$2:$G$62863,6,FALSE)</f>
        <v>SI</v>
      </c>
      <c r="K47" s="7" t="s">
        <v>281</v>
      </c>
      <c r="L47" s="7" t="s">
        <v>282</v>
      </c>
      <c r="M47" s="7" t="s">
        <v>150</v>
      </c>
      <c r="N47" s="7" t="s">
        <v>283</v>
      </c>
      <c r="O47" s="7" t="s">
        <v>284</v>
      </c>
      <c r="P47" s="7">
        <v>2020</v>
      </c>
      <c r="Q47" s="7">
        <v>48</v>
      </c>
      <c r="R47" s="7">
        <v>20</v>
      </c>
      <c r="S47" s="7" t="s">
        <v>285</v>
      </c>
      <c r="T47" s="7"/>
    </row>
    <row r="48" spans="2:20" s="1" customFormat="1">
      <c r="B48" s="6" t="s">
        <v>286</v>
      </c>
      <c r="C48" s="6" t="s">
        <v>287</v>
      </c>
      <c r="D48" s="6" t="s">
        <v>288</v>
      </c>
      <c r="E48" s="7" t="s">
        <v>33</v>
      </c>
      <c r="F48" s="7">
        <f>VLOOKUP(N48,[1]Revistas!$B$2:$G$62863,2,FALSE)</f>
        <v>36.130000000000003</v>
      </c>
      <c r="G48" s="7" t="str">
        <f>VLOOKUP(N48,[1]Revistas!$B$2:$G$62863,3,FALSE)</f>
        <v>Q1</v>
      </c>
      <c r="H48" s="7" t="str">
        <f>VLOOKUP(N48,[1]Revistas!$B$2:$G$62863,4,FALSE)</f>
        <v>CELL BIOLOGY -- SCIE</v>
      </c>
      <c r="I48" s="7" t="str">
        <f>VLOOKUP(N48,[1]Revistas!$B$2:$G$62863,5,FALSE)</f>
        <v>3/195</v>
      </c>
      <c r="J48" s="7" t="str">
        <f>VLOOKUP(N48,[1]Revistas!$B$2:$G$62863,6,FALSE)</f>
        <v>SI</v>
      </c>
      <c r="K48" s="7" t="s">
        <v>289</v>
      </c>
      <c r="L48" s="7" t="s">
        <v>290</v>
      </c>
      <c r="M48" s="7">
        <v>0</v>
      </c>
      <c r="N48" s="7" t="s">
        <v>291</v>
      </c>
      <c r="O48" s="7" t="s">
        <v>105</v>
      </c>
      <c r="P48" s="7">
        <v>2020</v>
      </c>
      <c r="Q48" s="7">
        <v>26</v>
      </c>
      <c r="R48" s="7">
        <v>12</v>
      </c>
      <c r="S48" s="7"/>
      <c r="T48" s="7"/>
    </row>
    <row r="49" spans="2:20" s="1" customFormat="1">
      <c r="B49" s="6" t="s">
        <v>292</v>
      </c>
      <c r="C49" s="6" t="s">
        <v>293</v>
      </c>
      <c r="D49" s="6" t="s">
        <v>162</v>
      </c>
      <c r="E49" s="7" t="s">
        <v>33</v>
      </c>
      <c r="F49" s="7">
        <f>VLOOKUP(N49,[1]Revistas!$B$2:$G$62863,2,FALSE)</f>
        <v>2.125</v>
      </c>
      <c r="G49" s="7" t="str">
        <f>VLOOKUP(N49,[1]Revistas!$B$2:$G$62863,3,FALSE)</f>
        <v>Q3</v>
      </c>
      <c r="H49" s="7" t="str">
        <f>VLOOKUP(N49,[1]Revistas!$B$2:$G$62863,4,FALSE)</f>
        <v>GENETICS &amp; HEREDITY -- SCIE</v>
      </c>
      <c r="I49" s="7" t="str">
        <f>VLOOKUP(N49,[1]Revistas!$B$2:$G$62863,5,FALSE)</f>
        <v>116/177</v>
      </c>
      <c r="J49" s="7" t="str">
        <f>VLOOKUP(N49,[1]Revistas!$B$2:$G$62863,6,FALSE)</f>
        <v>NO</v>
      </c>
      <c r="K49" s="7" t="s">
        <v>294</v>
      </c>
      <c r="L49" s="7" t="s">
        <v>295</v>
      </c>
      <c r="M49" s="7">
        <v>1</v>
      </c>
      <c r="N49" s="7" t="s">
        <v>165</v>
      </c>
      <c r="O49" s="7" t="s">
        <v>204</v>
      </c>
      <c r="P49" s="7">
        <v>2020</v>
      </c>
      <c r="Q49" s="7">
        <v>182</v>
      </c>
      <c r="R49" s="7">
        <v>9</v>
      </c>
      <c r="S49" s="7">
        <v>2068</v>
      </c>
      <c r="T49" s="7">
        <v>2076</v>
      </c>
    </row>
    <row r="50" spans="2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5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5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5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5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5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5:20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5:20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5:20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5:20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5:20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5:20" s="1" customFormat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5:20" s="1" customFormat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5:20" s="1" customFormat="1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5:20" s="1" customFormat="1"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5:20" s="1" customFormat="1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6" spans="5:20" s="1" customFormat="1"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</row>
    <row r="1057" spans="2:21" s="1" customFormat="1" hidden="1"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</row>
    <row r="1058" spans="2:21" s="1" customFormat="1" hidden="1"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</row>
    <row r="1059" spans="2:21" s="1" customFormat="1" hidden="1"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</row>
    <row r="1060" spans="2:21" s="1" customFormat="1" hidden="1"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</row>
    <row r="1061" spans="2:21" s="1" customFormat="1" hidden="1"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</row>
    <row r="1062" spans="2:21" s="1" customFormat="1" hidden="1"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</row>
    <row r="1063" spans="2:21" s="1" customFormat="1" hidden="1"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</row>
    <row r="1064" spans="2:21" s="1" customFormat="1" hidden="1"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</row>
    <row r="1065" spans="2:21" hidden="1"/>
    <row r="1066" spans="2:21" s="1" customFormat="1" hidden="1"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</row>
    <row r="1067" spans="2:21" s="9" customFormat="1" hidden="1">
      <c r="B1067" s="9" t="s">
        <v>4</v>
      </c>
      <c r="C1067" s="9" t="s">
        <v>4</v>
      </c>
      <c r="D1067" s="9" t="s">
        <v>4</v>
      </c>
      <c r="E1067" s="10" t="s">
        <v>5</v>
      </c>
      <c r="F1067" s="10" t="s">
        <v>4</v>
      </c>
      <c r="G1067" s="10" t="s">
        <v>6</v>
      </c>
      <c r="H1067" s="10" t="s">
        <v>296</v>
      </c>
      <c r="I1067" s="10" t="s">
        <v>4</v>
      </c>
      <c r="J1067" s="10" t="s">
        <v>9</v>
      </c>
      <c r="K1067" s="10" t="s">
        <v>297</v>
      </c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</row>
    <row r="1068" spans="2:21" s="9" customFormat="1" hidden="1">
      <c r="B1068" s="9" t="s">
        <v>33</v>
      </c>
      <c r="C1068" s="9">
        <f>DCOUNTA(A4:T1061,C1067,B1067:B1068)</f>
        <v>39</v>
      </c>
      <c r="D1068" s="9" t="s">
        <v>33</v>
      </c>
      <c r="E1068" s="10">
        <f>DSUM(A4:T1062,F4,D1067:D1068)</f>
        <v>188.417</v>
      </c>
      <c r="F1068" s="10" t="s">
        <v>33</v>
      </c>
      <c r="G1068" s="10" t="s">
        <v>298</v>
      </c>
      <c r="H1068" s="10">
        <f>DCOUNTA(A4:T1062,G4,F1067:G1068)</f>
        <v>18</v>
      </c>
      <c r="I1068" s="10" t="s">
        <v>33</v>
      </c>
      <c r="J1068" s="10" t="s">
        <v>299</v>
      </c>
      <c r="K1068" s="10">
        <f>DCOUNTA(A4:T1062,J4,I1067:J1068)</f>
        <v>7</v>
      </c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</row>
    <row r="1069" spans="2:21" s="9" customFormat="1" hidden="1"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</row>
    <row r="1070" spans="2:21" s="9" customFormat="1" hidden="1">
      <c r="B1070" s="9" t="s">
        <v>4</v>
      </c>
      <c r="D1070" s="9" t="s">
        <v>4</v>
      </c>
      <c r="E1070" s="10" t="s">
        <v>5</v>
      </c>
      <c r="F1070" s="10" t="s">
        <v>4</v>
      </c>
      <c r="G1070" s="10" t="s">
        <v>6</v>
      </c>
      <c r="H1070" s="10" t="s">
        <v>296</v>
      </c>
      <c r="I1070" s="10" t="s">
        <v>4</v>
      </c>
      <c r="J1070" s="10" t="s">
        <v>9</v>
      </c>
      <c r="K1070" s="10" t="s">
        <v>297</v>
      </c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</row>
    <row r="1071" spans="2:21" s="9" customFormat="1" hidden="1">
      <c r="B1071" s="9" t="s">
        <v>23</v>
      </c>
      <c r="C1071" s="9">
        <f>DCOUNTA(A4:T1062,E4,B1070:B1071)</f>
        <v>5</v>
      </c>
      <c r="D1071" s="9" t="s">
        <v>23</v>
      </c>
      <c r="E1071" s="10">
        <f>DSUM(A4:T1062,E1070,D1070:D1071)</f>
        <v>22.978000000000002</v>
      </c>
      <c r="F1071" s="10" t="s">
        <v>23</v>
      </c>
      <c r="G1071" s="10" t="s">
        <v>298</v>
      </c>
      <c r="H1071" s="10">
        <f>DCOUNTA(A4:T1062,G4,F1070:G1071)</f>
        <v>4</v>
      </c>
      <c r="I1071" s="10" t="s">
        <v>23</v>
      </c>
      <c r="J1071" s="10" t="s">
        <v>299</v>
      </c>
      <c r="K1071" s="10">
        <f>DCOUNTA(A4:T1062,J4,I1070:J1071)</f>
        <v>2</v>
      </c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</row>
    <row r="1072" spans="2:21" s="9" customFormat="1" hidden="1"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</row>
    <row r="1073" spans="2:21" s="9" customFormat="1" hidden="1">
      <c r="B1073" s="9" t="s">
        <v>4</v>
      </c>
      <c r="D1073" s="9" t="s">
        <v>4</v>
      </c>
      <c r="E1073" s="10" t="s">
        <v>5</v>
      </c>
      <c r="F1073" s="10" t="s">
        <v>4</v>
      </c>
      <c r="G1073" s="10" t="s">
        <v>6</v>
      </c>
      <c r="H1073" s="10" t="s">
        <v>296</v>
      </c>
      <c r="I1073" s="10" t="s">
        <v>4</v>
      </c>
      <c r="J1073" s="10" t="s">
        <v>9</v>
      </c>
      <c r="K1073" s="10" t="s">
        <v>297</v>
      </c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</row>
    <row r="1074" spans="2:21" s="9" customFormat="1" hidden="1">
      <c r="B1074" s="9" t="s">
        <v>300</v>
      </c>
      <c r="C1074" s="9">
        <f>DCOUNTA(A4:T1062,E4,B1073:B1074)</f>
        <v>0</v>
      </c>
      <c r="D1074" s="9" t="s">
        <v>300</v>
      </c>
      <c r="E1074" s="10">
        <f>DSUM(A4:T1062,F4,D1073:D1074)</f>
        <v>0</v>
      </c>
      <c r="F1074" s="10" t="s">
        <v>300</v>
      </c>
      <c r="G1074" s="10" t="s">
        <v>298</v>
      </c>
      <c r="H1074" s="10">
        <f>DCOUNTA(A4:T1062,G4,F1073:G1074)</f>
        <v>0</v>
      </c>
      <c r="I1074" s="10" t="s">
        <v>300</v>
      </c>
      <c r="J1074" s="10" t="s">
        <v>299</v>
      </c>
      <c r="K1074" s="10">
        <f>DCOUNTA(A4:T1062,J4,I1073:J1074)</f>
        <v>0</v>
      </c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</row>
    <row r="1075" spans="2:21" s="9" customFormat="1" hidden="1"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</row>
    <row r="1076" spans="2:21" s="9" customFormat="1" hidden="1">
      <c r="B1076" s="9" t="s">
        <v>4</v>
      </c>
      <c r="D1076" s="9" t="s">
        <v>4</v>
      </c>
      <c r="E1076" s="10" t="s">
        <v>5</v>
      </c>
      <c r="F1076" s="10" t="s">
        <v>4</v>
      </c>
      <c r="G1076" s="10" t="s">
        <v>6</v>
      </c>
      <c r="H1076" s="10" t="s">
        <v>296</v>
      </c>
      <c r="I1076" s="10" t="s">
        <v>4</v>
      </c>
      <c r="J1076" s="10" t="s">
        <v>9</v>
      </c>
      <c r="K1076" s="10" t="s">
        <v>297</v>
      </c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</row>
    <row r="1077" spans="2:21" s="9" customFormat="1" hidden="1">
      <c r="B1077" s="9" t="s">
        <v>301</v>
      </c>
      <c r="C1077" s="9">
        <f>DCOUNTA(C4:T1062,E4,B1076:B1077)</f>
        <v>0</v>
      </c>
      <c r="D1077" s="9" t="s">
        <v>301</v>
      </c>
      <c r="E1077" s="10">
        <f>DSUM(A4:T1062,F4,D1076:D1077)</f>
        <v>0</v>
      </c>
      <c r="F1077" s="10" t="s">
        <v>301</v>
      </c>
      <c r="G1077" s="10" t="s">
        <v>298</v>
      </c>
      <c r="H1077" s="10">
        <f>DCOUNTA(A4:T1062,G4,F1076:G1077)</f>
        <v>0</v>
      </c>
      <c r="I1077" s="10" t="s">
        <v>301</v>
      </c>
      <c r="J1077" s="10" t="s">
        <v>299</v>
      </c>
      <c r="K1077" s="10">
        <f>DCOUNTA(A4:T1062,J4,I1076:J1077)</f>
        <v>0</v>
      </c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</row>
    <row r="1078" spans="2:21" s="9" customFormat="1" hidden="1"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</row>
    <row r="1079" spans="2:21" s="9" customFormat="1" hidden="1"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</row>
    <row r="1080" spans="2:21" s="9" customFormat="1" hidden="1">
      <c r="B1080" s="9" t="s">
        <v>4</v>
      </c>
      <c r="D1080" s="9" t="s">
        <v>4</v>
      </c>
      <c r="E1080" s="10" t="s">
        <v>5</v>
      </c>
      <c r="F1080" s="10" t="s">
        <v>4</v>
      </c>
      <c r="G1080" s="10" t="s">
        <v>6</v>
      </c>
      <c r="H1080" s="10" t="s">
        <v>296</v>
      </c>
      <c r="I1080" s="10" t="s">
        <v>4</v>
      </c>
      <c r="J1080" s="10" t="s">
        <v>9</v>
      </c>
      <c r="K1080" s="10" t="s">
        <v>297</v>
      </c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</row>
    <row r="1081" spans="2:21" s="9" customFormat="1" hidden="1">
      <c r="B1081" s="9" t="s">
        <v>302</v>
      </c>
      <c r="C1081" s="9">
        <f>DCOUNTA(A4:T1062,E4,B1080:B1081)</f>
        <v>0</v>
      </c>
      <c r="D1081" s="9" t="s">
        <v>302</v>
      </c>
      <c r="E1081" s="10">
        <f>DSUM(A4:T1062,F4,D1080:D1081)</f>
        <v>0</v>
      </c>
      <c r="F1081" s="10" t="s">
        <v>302</v>
      </c>
      <c r="G1081" s="10" t="s">
        <v>298</v>
      </c>
      <c r="H1081" s="10">
        <f>DCOUNTA(A4:T1062,G4,F1080:G1081)</f>
        <v>0</v>
      </c>
      <c r="I1081" s="10" t="s">
        <v>302</v>
      </c>
      <c r="J1081" s="10" t="s">
        <v>299</v>
      </c>
      <c r="K1081" s="10">
        <f>DCOUNTA(A4:T1062,J4,I1080:J1081)</f>
        <v>0</v>
      </c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</row>
    <row r="1082" spans="2:21" s="9" customFormat="1" hidden="1"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</row>
    <row r="1083" spans="2:21" s="9" customFormat="1" hidden="1">
      <c r="B1083" s="9" t="s">
        <v>4</v>
      </c>
      <c r="D1083" s="9" t="s">
        <v>4</v>
      </c>
      <c r="E1083" s="10" t="s">
        <v>5</v>
      </c>
      <c r="F1083" s="10" t="s">
        <v>4</v>
      </c>
      <c r="G1083" s="10" t="s">
        <v>6</v>
      </c>
      <c r="H1083" s="10" t="s">
        <v>296</v>
      </c>
      <c r="I1083" s="10" t="s">
        <v>4</v>
      </c>
      <c r="J1083" s="10" t="s">
        <v>9</v>
      </c>
      <c r="K1083" s="10" t="s">
        <v>297</v>
      </c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</row>
    <row r="1084" spans="2:21" s="9" customFormat="1" hidden="1">
      <c r="B1084" s="9" t="s">
        <v>221</v>
      </c>
      <c r="C1084" s="9">
        <f>DCOUNTA(B4:T1062,B1083,B1083:B1084)</f>
        <v>1</v>
      </c>
      <c r="D1084" s="9" t="s">
        <v>221</v>
      </c>
      <c r="E1084" s="10">
        <f>DSUM(A4:T1062,F4,D1083:D1084)</f>
        <v>2.3679999999999999</v>
      </c>
      <c r="F1084" s="10" t="s">
        <v>221</v>
      </c>
      <c r="G1084" s="10" t="s">
        <v>298</v>
      </c>
      <c r="H1084" s="10">
        <f>DCOUNTA(A4:T1062,G4,F1083:G1084)</f>
        <v>0</v>
      </c>
      <c r="I1084" s="10" t="s">
        <v>221</v>
      </c>
      <c r="J1084" s="10" t="s">
        <v>299</v>
      </c>
      <c r="K1084" s="10">
        <f>DCOUNTA(A4:T1062,J4,I1083:J1084)</f>
        <v>0</v>
      </c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</row>
    <row r="1085" spans="2:21" s="9" customFormat="1"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</row>
    <row r="1086" spans="2:21" s="9" customFormat="1" ht="15.75">
      <c r="C1086" s="11" t="s">
        <v>303</v>
      </c>
      <c r="D1086" s="11" t="s">
        <v>304</v>
      </c>
      <c r="E1086" s="11" t="s">
        <v>305</v>
      </c>
      <c r="F1086" s="11" t="s">
        <v>306</v>
      </c>
      <c r="G1086" s="11" t="s">
        <v>307</v>
      </c>
      <c r="H1086" s="10"/>
      <c r="I1086" s="10"/>
      <c r="J1086" s="10"/>
      <c r="K1086" s="10"/>
      <c r="L1086" s="10"/>
      <c r="M1086" s="10"/>
      <c r="N1086" s="10"/>
      <c r="O1086" s="12"/>
      <c r="P1086" s="10"/>
      <c r="Q1086" s="10"/>
      <c r="R1086" s="10"/>
      <c r="S1086" s="10"/>
      <c r="T1086" s="10"/>
      <c r="U1086" s="10"/>
    </row>
    <row r="1087" spans="2:21" s="9" customFormat="1" ht="15.75">
      <c r="C1087" s="13">
        <f>C1068</f>
        <v>39</v>
      </c>
      <c r="D1087" s="14" t="s">
        <v>308</v>
      </c>
      <c r="E1087" s="14">
        <f>E1068</f>
        <v>188.417</v>
      </c>
      <c r="F1087" s="13">
        <f>H1068</f>
        <v>18</v>
      </c>
      <c r="G1087" s="13">
        <f>K1068</f>
        <v>7</v>
      </c>
      <c r="H1087" s="10"/>
      <c r="I1087" s="10"/>
      <c r="J1087" s="10"/>
      <c r="K1087" s="10"/>
      <c r="L1087" s="10"/>
      <c r="M1087" s="10"/>
      <c r="N1087" s="10"/>
      <c r="O1087" s="12"/>
      <c r="P1087" s="10"/>
      <c r="Q1087" s="10"/>
      <c r="R1087" s="10"/>
      <c r="S1087" s="10"/>
      <c r="T1087" s="10"/>
      <c r="U1087" s="10"/>
    </row>
    <row r="1088" spans="2:21" s="9" customFormat="1" ht="15.75">
      <c r="C1088" s="13">
        <f>C1071</f>
        <v>5</v>
      </c>
      <c r="D1088" s="14" t="s">
        <v>309</v>
      </c>
      <c r="E1088" s="14">
        <f>E1071</f>
        <v>22.978000000000002</v>
      </c>
      <c r="F1088" s="13">
        <f>H1071</f>
        <v>4</v>
      </c>
      <c r="G1088" s="13">
        <f>K1071</f>
        <v>2</v>
      </c>
      <c r="H1088" s="10"/>
      <c r="I1088" s="10"/>
      <c r="J1088" s="10"/>
      <c r="K1088" s="10"/>
      <c r="L1088" s="10"/>
      <c r="M1088" s="10"/>
      <c r="N1088" s="10"/>
      <c r="O1088" s="12"/>
      <c r="P1088" s="10"/>
      <c r="Q1088" s="10"/>
      <c r="R1088" s="10"/>
      <c r="S1088" s="10"/>
      <c r="T1088" s="10"/>
      <c r="U1088" s="10"/>
    </row>
    <row r="1089" spans="3:21" s="9" customFormat="1" ht="15.75">
      <c r="C1089" s="13">
        <f>C1074</f>
        <v>0</v>
      </c>
      <c r="D1089" s="14" t="s">
        <v>310</v>
      </c>
      <c r="E1089" s="14">
        <f>E1074</f>
        <v>0</v>
      </c>
      <c r="F1089" s="13">
        <f>H1074</f>
        <v>0</v>
      </c>
      <c r="G1089" s="13">
        <f>K1074</f>
        <v>0</v>
      </c>
      <c r="H1089" s="10"/>
      <c r="I1089" s="10"/>
      <c r="J1089" s="10"/>
      <c r="K1089" s="10"/>
      <c r="L1089" s="10"/>
      <c r="M1089" s="10"/>
      <c r="N1089" s="10"/>
      <c r="O1089" s="12"/>
      <c r="P1089" s="10"/>
      <c r="Q1089" s="10"/>
      <c r="R1089" s="10"/>
      <c r="S1089" s="10"/>
      <c r="T1089" s="10"/>
      <c r="U1089" s="10"/>
    </row>
    <row r="1090" spans="3:21" s="9" customFormat="1" ht="15.75">
      <c r="C1090" s="13">
        <f>C1077</f>
        <v>0</v>
      </c>
      <c r="D1090" s="14" t="s">
        <v>311</v>
      </c>
      <c r="E1090" s="14">
        <f>E1077</f>
        <v>0</v>
      </c>
      <c r="F1090" s="13">
        <f>H1077</f>
        <v>0</v>
      </c>
      <c r="G1090" s="13">
        <f>K1077</f>
        <v>0</v>
      </c>
      <c r="H1090" s="10"/>
      <c r="I1090" s="10"/>
      <c r="J1090" s="10"/>
      <c r="K1090" s="10"/>
      <c r="L1090" s="10"/>
      <c r="M1090" s="10"/>
      <c r="N1090" s="10"/>
      <c r="O1090" s="12"/>
      <c r="P1090" s="10"/>
      <c r="Q1090" s="10"/>
      <c r="R1090" s="10"/>
      <c r="S1090" s="10"/>
      <c r="T1090" s="10"/>
      <c r="U1090" s="10"/>
    </row>
    <row r="1091" spans="3:21" s="9" customFormat="1" ht="15.75">
      <c r="C1091" s="13">
        <f>C1081</f>
        <v>0</v>
      </c>
      <c r="D1091" s="14" t="s">
        <v>302</v>
      </c>
      <c r="E1091" s="14">
        <f>E1081</f>
        <v>0</v>
      </c>
      <c r="F1091" s="13">
        <f>H1081</f>
        <v>0</v>
      </c>
      <c r="G1091" s="13">
        <f>K1081</f>
        <v>0</v>
      </c>
      <c r="H1091" s="10"/>
      <c r="I1091" s="10"/>
      <c r="J1091" s="10"/>
      <c r="K1091" s="10"/>
      <c r="L1091" s="10"/>
      <c r="M1091" s="10"/>
      <c r="N1091" s="10"/>
      <c r="O1091" s="12"/>
      <c r="P1091" s="10"/>
      <c r="Q1091" s="10"/>
      <c r="R1091" s="10"/>
      <c r="S1091" s="10"/>
      <c r="T1091" s="10"/>
      <c r="U1091" s="10"/>
    </row>
    <row r="1092" spans="3:21" s="9" customFormat="1" ht="15.75">
      <c r="C1092" s="13">
        <f>C1084</f>
        <v>1</v>
      </c>
      <c r="D1092" s="14" t="s">
        <v>312</v>
      </c>
      <c r="E1092" s="14">
        <f>E1084</f>
        <v>2.3679999999999999</v>
      </c>
      <c r="F1092" s="13">
        <f>H1084</f>
        <v>0</v>
      </c>
      <c r="G1092" s="13">
        <f>K1084</f>
        <v>0</v>
      </c>
      <c r="H1092" s="10"/>
      <c r="I1092" s="10"/>
      <c r="J1092" s="10"/>
      <c r="K1092" s="10"/>
      <c r="L1092" s="10"/>
      <c r="M1092" s="10"/>
      <c r="N1092" s="10"/>
      <c r="O1092" s="12"/>
      <c r="P1092" s="10"/>
      <c r="Q1092" s="10"/>
      <c r="R1092" s="10"/>
      <c r="S1092" s="10"/>
      <c r="T1092" s="10"/>
      <c r="U1092" s="10"/>
    </row>
    <row r="1093" spans="3:21" s="9" customFormat="1" ht="15.75">
      <c r="C1093" s="15"/>
      <c r="D1093" s="11" t="s">
        <v>313</v>
      </c>
      <c r="E1093" s="11">
        <f>E1087</f>
        <v>188.417</v>
      </c>
      <c r="F1093" s="15"/>
      <c r="G1093" s="10"/>
      <c r="H1093" s="10"/>
      <c r="I1093" s="10"/>
      <c r="J1093" s="10"/>
      <c r="K1093" s="10"/>
      <c r="L1093" s="10"/>
      <c r="M1093" s="10"/>
      <c r="N1093" s="10"/>
      <c r="O1093" s="12"/>
      <c r="P1093" s="10"/>
      <c r="Q1093" s="10"/>
      <c r="R1093" s="10"/>
      <c r="S1093" s="10"/>
      <c r="T1093" s="10"/>
      <c r="U1093" s="10"/>
    </row>
    <row r="1094" spans="3:21" s="9" customFormat="1" ht="15.75">
      <c r="C1094" s="15"/>
      <c r="D1094" s="11" t="s">
        <v>314</v>
      </c>
      <c r="E1094" s="11">
        <f>E1087+E1088+E1089+E1090+E1091+E1092</f>
        <v>213.76300000000001</v>
      </c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</row>
    <row r="1095" spans="3:21" s="1" customFormat="1" ht="12.75" customHeigh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3:21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3:21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3:21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3:21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3:21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3:21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3:21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3:21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3:21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  <row r="2345" spans="5:20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</row>
    <row r="2346" spans="5:20" s="1" customFormat="1"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</row>
    <row r="2347" spans="5:20" s="1" customFormat="1"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</row>
    <row r="2348" spans="5:20" s="1" customFormat="1"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</row>
    <row r="2349" spans="5:20" s="1" customFormat="1"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</row>
    <row r="2350" spans="5:20" s="1" customFormat="1"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</row>
    <row r="2351" spans="5:20" s="1" customFormat="1"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</row>
    <row r="2352" spans="5:20" s="1" customFormat="1"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</row>
    <row r="2353" spans="5:20" s="1" customFormat="1"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</row>
    <row r="2354" spans="5:20" s="1" customFormat="1"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</row>
    <row r="2355" spans="5:20" s="1" customFormat="1"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</row>
    <row r="2356" spans="5:20" s="1" customFormat="1"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</row>
    <row r="2357" spans="5:20" s="1" customFormat="1"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</row>
    <row r="2358" spans="5:20" s="1" customFormat="1"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</row>
    <row r="2359" spans="5:20" s="1" customFormat="1"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</row>
    <row r="2360" spans="5:20" s="1" customFormat="1"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2021-02-17T22:38:50Z</dcterms:created>
  <dcterms:modified xsi:type="dcterms:W3CDTF">2021-02-17T22:39:02Z</dcterms:modified>
</cp:coreProperties>
</file>