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61" i="1"/>
  <c r="C1069" s="1"/>
  <c r="K1058"/>
  <c r="G1068" s="1"/>
  <c r="H1058"/>
  <c r="F1068" s="1"/>
  <c r="E1058"/>
  <c r="E1068" s="1"/>
  <c r="C1058"/>
  <c r="C1068" s="1"/>
  <c r="K1054"/>
  <c r="G1067" s="1"/>
  <c r="H1054"/>
  <c r="F1067" s="1"/>
  <c r="E1054"/>
  <c r="E1067" s="1"/>
  <c r="C1054"/>
  <c r="C1067" s="1"/>
  <c r="K1051"/>
  <c r="G1066" s="1"/>
  <c r="H1051"/>
  <c r="F1066" s="1"/>
  <c r="E1051"/>
  <c r="E1066" s="1"/>
  <c r="C1051"/>
  <c r="C1066" s="1"/>
  <c r="K1048"/>
  <c r="G1065" s="1"/>
  <c r="H1048"/>
  <c r="F1065" s="1"/>
  <c r="E1048"/>
  <c r="E1065" s="1"/>
  <c r="C1048"/>
  <c r="C1065" s="1"/>
  <c r="C1045"/>
  <c r="C1064" s="1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I8"/>
  <c r="H8"/>
  <c r="G8"/>
  <c r="F8"/>
  <c r="J7"/>
  <c r="I7"/>
  <c r="H7"/>
  <c r="G7"/>
  <c r="F7"/>
  <c r="J6"/>
  <c r="K1061" s="1"/>
  <c r="G1069" s="1"/>
  <c r="I6"/>
  <c r="H6"/>
  <c r="G6"/>
  <c r="H1061" s="1"/>
  <c r="F1069" s="1"/>
  <c r="F6"/>
  <c r="E1061" s="1"/>
  <c r="E1069" s="1"/>
  <c r="J5"/>
  <c r="K1045" s="1"/>
  <c r="G1064" s="1"/>
  <c r="I5"/>
  <c r="H5"/>
  <c r="G5"/>
  <c r="H1045" s="1"/>
  <c r="F1064" s="1"/>
  <c r="F5"/>
  <c r="E1045" s="1"/>
  <c r="E1064" s="1"/>
  <c r="E1070" l="1"/>
  <c r="E1071"/>
</calcChain>
</file>

<file path=xl/sharedStrings.xml><?xml version="1.0" encoding="utf-8"?>
<sst xmlns="http://schemas.openxmlformats.org/spreadsheetml/2006/main" count="224" uniqueCount="129">
  <si>
    <t>HEPATOLOGÍA MOLECULAR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</si>
  <si>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</si>
  <si>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</si>
  <si>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</si>
  <si>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</si>
  <si>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</si>
  <si>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</si>
  <si>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</si>
  <si>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</si>
  <si>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</si>
  <si>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</si>
  <si>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</si>
  <si>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</si>
  <si>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</si>
  <si>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</si>
  <si>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</si>
  <si>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</si>
  <si>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</si>
  <si>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</si>
  <si>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</si>
  <si>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Dona, D; Canizales, JT; Benetti, E; Cananzi, M; De Corti, F; Calore, E; Hierro, L; Boluda, ER; Hijosa, MM; Guereta, LG; Martinez, AP; Barrios, M; Reis, PC; Teixeira, A; Lopes, MF; Kalicinski, P; Branchereau, S; Boyer, O; Debray, D; Sciveres, M; Wennberg, L; Fischler, B; Barany, P; Baker, A; Baumann, U; Schwerk, N; Nicastro, E; Candusso, M; Toporski, J; Sokal, E; Stephenne, X; Lindemans, C; Miglinas, M; Rascon, J; Jara, P</t>
  </si>
  <si>
    <t>Pediatric transplantation in Europe during the COVID-19 pandemic: Early impact on activity and healthcare</t>
  </si>
  <si>
    <t>CLINICAL TRANSPLANTATION</t>
  </si>
  <si>
    <t>Article</t>
  </si>
  <si>
    <t>[Dona, Daniele] Univ Hosp Padova, Dept Womens &amp; Childrens Hlth, Pediat Infect Dis, Padua, Italy; [Torres Canizales, Juan; Hierro, Loreto; Perez Martinez, Antonio; Jara, Paloma] La Paz Univ Hosp, La Paz Inst Biomed Res IdiPAZ, Madrid, Spain; [Benetti, Elisa] Univ Hosp Padova, Dept Womens &amp; Childrens Hlth, Pediat Nephrol Dialysis &amp; Transplant Unit, Padua, Italy; [Cananzi, Mara] Univ Hosp Padova, Dept Womens &amp; Childrens Hlth, Pediat Gastroenterol Digest Endoscopy Hepatol &amp; C, Padua, Italy; [De Corti, Federica] Univ Hosp Padova, Dept Womens &amp; Childrens Hlth, Pediat Surg, Padua, Italy; [Calore, Elisabetta] Univ Hosp Padova, Dept Womens &amp; Childrens Hlth, Pediat Hematol Oncol &amp; Stem Cell Transplant Div, Padua, Italy; [Hierro, Loreto; Jara, Paloma] La Paz Univ Hosp, Pediat Hepatol Dept, Madrid, Spain; [Ramos Boluda, Esther] La Paz Univ Hosp, Pediat Gastroenterol Intestinal Rehabil Unit, Madrid, Spain; [Melgosa Hijosa, Marta] La Paz Univ Hosp, Pediat Nephrol Dept, Madrid, Spain; [Garcia Guereta, Luis] La Paz Univ Hosp, Pediat Cardiol Dept, Madrid, Spain; [Perez Martinez, Antonio] La Paz Univ Hosp, Pediat Hematooncol Dept, Madrid, Spain; [Barrios, Maribel] La Paz Univ Hosp, Pediat Pneumol Dept, Madrid, Spain; [Costa Reis, Patricia] Univ Lisbon, Hosp Santa Maria, Pediat Nephrol &amp; Kidney Transplantat Unit, Dept Pediat,Fac Med, Lisbon, Portugal; [Teixeira, Ana] Ctr Hosp Porto, Ctr Materno Infantil Norte, Serv Pediat, Dept Pediat Nephrol, Porto, Portugal; [Lopes, Maria Francelina] Ctr Hosp &amp; Univ Coimbra, Dept Pediat Surg, Coimbra, Portugal; [Kalicinski, Piotr] Childrens Mem Hlth Inst, Dept Pediat Surg &amp; Organ Transplantat, Warsaw, Poland; [Branchereau, Sophie] Hosp Kremlin Bicetre, Dept Pediat Surg, Le Kremlin Bicetre, France; [Boyer, Olivia] Univ Paris 05, Hop Necker Enfants Malad, AP HP, Serv Pediat Nephrol, Paris, France; [Debray, Dominque] Univ Paris Ctr, Hop Necker Enfants Malad, AP HP,Pediat Hepatol Unit, Reference Ctr Biliary Atresia &amp; Genet Cholestasis, Paris, France; [Sciveres, Marco] ISMETT UPMC Palermo, Pediat Hepatol &amp; Liver Transplantat, Palermo, Italy; [Wennberg, Lars] Karolinska Univ Hosp, Dept Transplantat Surg, Stockholm, Sweden; [Fischler, Bjorn] Karolinska Inst, Karolinska Univ Hosp, CLINTEC, Dept Pediat Hepatol, Stockholm, Sweden; [Barany, Peter] Karolinska Univ Hosp, Dept Pediat Nephrol, Stockholm, Sweden; [Baker, Alastair] Kings Coll Hosp London, Kings Coll London, Pediat Liver Gastrointestinal &amp; Nutr Ctr, Sch Med, London, England; [Baumann, Ulrich] Hannover Med Sch, Childrens Hosp, Div Pediat Gastroenterol &amp; Hepatol, Hannover, Germany; [Schwerk, Nicolaus] Hannover Med Sch, Clin Pediat Pneumol Allergol &amp; Neonatol, Hannover, Germany; [Nicastro, Emanuele] Hosp Papa Giovanni XXIII, Ctr Pediat Hepatol Gastroenterol &amp; Transplantat, Bergamo, Italy; [Candusso, Manila] Bambino Gesu Children Hosp, Dept Gastroenterol &amp; Hepatol, Rome, Italy; [Toporski, Jacek] Skane Univ Hosp, Dept Pediat, Sect Pediat Oncol Hematol, Lund, Sweden; [Sokal, Etienne] Univ Catholique Louvain UCLouvain, Inst Rech Expt &amp; Clin, Unite PEDI, Lab Hepatol Pediat &amp; Therapie Cellulaire, Brussels, Belgium; [Stephenne, Xavier] Univ Catholique Louvain UCLouvain, Clin Univ St Luc, Dept Pediat, Serv Gastroenterol &amp; Hepatol Pediat, Brussels, Belgium; [Lindemans, Caroline] Prinses Maxima Ctr, Pediat Blood &amp; Marrow Transplantat Program, Utrecht, Netherlands; [Miglinas, Marius] Vilnius Univ, Nephrol Ctr, Fac Med, Vilnius, Lithuania; [Rascon, Jelena] Vilnius Univ Hosp, Childrens Hosp, Ctr Pediat Oncol &amp; Haematol, Vilnius, Lithuania</t>
  </si>
  <si>
    <t>Jara, P (corresponding author), La Paz Univ Hosp, IdiPAZ, Inst Hlth Res, Paseo Castellana 261, Madrid 28046, Spain.</t>
  </si>
  <si>
    <t>0902-0063</t>
  </si>
  <si>
    <t>OCT</t>
  </si>
  <si>
    <t>e14063</t>
  </si>
  <si>
    <t>Viedma-Poyatos, A; Pajares, MA; Perez-Sala, D</t>
  </si>
  <si>
    <t>Type III intermediate filaments as targets and effectors of electrophiles and oxidants</t>
  </si>
  <si>
    <t>REDOX BIOLOGY</t>
  </si>
  <si>
    <t>Review</t>
  </si>
  <si>
    <t>[Viedma-Poyatos, Alvaro; Pajares, Maria A.; Perez-Sala, Dolores] Ctr Invest Biol Margarita Salas CSIC, Dept Chem &amp; Struct Biol, Ramiro de Maeztu 9, Madrid 28040, Spain</t>
  </si>
  <si>
    <t>Perez-Sala, D (corresponding author), CSIC, Ctr Invest Biol Margarita Salas, Dept Struct &amp; Chem Biol, Ramiro de Maeztu 9, Madrid 28040, Spain.</t>
  </si>
  <si>
    <t>2213-2317</t>
  </si>
  <si>
    <t>SEP</t>
  </si>
  <si>
    <t>Koot, BGP; Kelly, DA; Hadzic, N; Gonzales, E; Hierro, L; Davenport, M; Keil, R; Fockens, P; Baumann, U</t>
  </si>
  <si>
    <t>Endoscopic Retrograde Cholangiopancreatography in Infants: Availability Under Threat: A Survey on Availability, Need, and Clinical Practice in Europe and Israel</t>
  </si>
  <si>
    <t>JOURNAL OF PEDIATRIC GASTROENTEROLOGY AND NUTRITION</t>
  </si>
  <si>
    <t>[Koot, Bart G. P.] Univ Amsterdam, Med Ctr, Emma Childrens Hosp, Dept Pediat Gastroenterol, Amsterdam, Netherlands; [Kelly, Deirdre A.; Baumann, Ulrich] Univ Birmingham, Inst Immunol &amp; Immunotherapy, Birmingham Womens &amp; Childrens Hosp, Liver Unit, Birmingham, W Midlands, England; [Hadzic, Nedim] Kings Coll Hosp London, Paediatr Ctr Hepatol Gastroenterol &amp; Nutr, London, England; [Gonzales, Emmanuel] Univ Paris Sud, Paris Saclay, Bicetre Hosp,Natl Reference Ctr Biliary Atresia, AP HP,Paediat Hepatol &amp; Liver Transplantat Unit, Le Kremlin Bicetre, France; [Gonzales, Emmanuel] Univ Paris Sud, Paris Saclay, INSERM, Hepatinov,U1174, Orsay, France; [Hierro, Loreto] Hosp Infantil Univ La Paz, Serv Pediat Hepatol, Madrid, Spain; [Davenport, Mark] Kings Coll Hosp London, Dept Pediat Surg, London, England; [Keil, Radan] Charles Univ Prague, Univ Hosp Motol, Fac Med 2, Dept Internal Med, Prague, Czech Republic; [Fockens, Paul] Univ Amsterdam, Med Ctr, Amsterdam Gastroenterol &amp; Metab, Dept Gastroenterol &amp; Hepatol, Amsterdam, Netherlands; [Baumann, Ulrich] Hannover Med Sch, Div Paediat Gastroenterol &amp; Hepatol, Dept Paediat Kidney Liver &amp; Metab Dis, Hannover, Germany</t>
  </si>
  <si>
    <t>Koot, BGP (corresponding author), Univ Amsterdam, Med Ctr, Dept Paediat, Room H7-228,POB 22660, NL-1100 DD Amsterdam, Netherlands.</t>
  </si>
  <si>
    <t>0277-2116</t>
  </si>
  <si>
    <t>AUG</t>
  </si>
  <si>
    <t>E54</t>
  </si>
  <si>
    <t>E58</t>
  </si>
  <si>
    <t>van Wessel, DBE; Thompson, RJ; Gonzales, E; Jankowska, I; Sokal, E; Grammatikopoulos, T; Kadaristiana, A; Jacquemin, E; Spraul, A; Lipinski, P; Czubkowski, P; Rock, N; Shagrani, M; Broering, D; Algoufi, T; Mazhar, N; Nicastro, E; Kelly, DA; Nebbia, G; Arnell, H; Fischler, B; Hulscher, JBF; Serranti, D; Arikan, C; Polat, E; Debray, D; Lacaille, F; Goncalves, C; Hierro, L; Bartolo, GM; Mozer-Glassberg, Y; Azaz, A; Brecelj, J; Dezsofi, A; Calvo, PL; Grabhorn, E; Sturm, E; van der Woerd, WJ; Kamath, BM; Wang, JS; Li, LT; Durmaz, O; Onal, Z; Bunt, TMG; Hansen, BE; Verkade, HJ</t>
  </si>
  <si>
    <t>Genotype correlates with the natural history of severe bile salt export pump deficiency</t>
  </si>
  <si>
    <t>JOURNAL OF HEPATOLOGY</t>
  </si>
  <si>
    <t>[van Wessel, Daan B. E.; Bunt, Ton M. G.; Verkade, Henkjan J.] Univ Groningen, Univ Med Ctr Groningen, Pediat Gastroenterol &amp; Hepatol, Groningen, Netherlands; [Thompson, Richard J.; Grammatikopoulos, Tassos; Kadaristiana, Agustina] Kings Coll London, London, England; [Gonzales, Emmanuel; Jacquemin, Emmanuel] Univ Paris Sud, Bicetre Hosp, AP HP,Serv Hepatol &amp; Transplantat Hepat Pediat, Paris Saclay,Inserm UMR S 1174, Orsay, France; [Spraul, Anne] Univ Paris Sud, Bicetre Hosp, AP HP, Paris Saclay,Inserm UMR S 1174,Serv Biochem, Orsay, France; [Gonzales, Emmanuel; Jankowska, Irena; Sokal, Etienne; Lipinski, Patryk; Czubkowski, Piotr; Kelly, Deirdre A.; Arnell, Henrik; Fischler, Bjoern; Hulscher, Jan B. F.; Goncalves, Cristina; Hierro, Loreto; Bartolo, Gema Munoz; Sturm, Ekkehard; Verkade, Henkjan J.] European Reference Network Hepatol Dis ERN RARE L, Hamburg, Germany; [Jankowska, Irena; Lipinski, Patryk; Czubkowski, Piotr] Childrens Mem Hlth Inst, Gastroenterol Hepatol Nutr Disorders &amp; Paediat, Warsaw, Poland; [Sokal, Etienne; Rock, Nathalie] Catholic Univ Louvain, Clin St Luc, Brussels, Belgium; [Shagrani, Mohammad; Broering, Dieter; Algoufi, Talal; Mazhar, Nejat] King Faisal Specialist Hosp &amp; Res Ctr, Liver &amp; SB Transplant &amp; Hepatobiliary Pancreat Su, Riyadh, Saudi Arabia; [Shagrani, Mohammad] Alfaisal Univ, Coll Med, Riyadh, Saudi Arabia; [Nicastro, Emanuele] Osped Papa Giovanni XXIII, Pediat Hepatol Gastroenterol &amp; Transplantat, Bergamo, Italy; [Kelly, Deirdre A.] Birmingham Womens &amp; Childrens Hosp, Liver Unit, Birmingham, W Midlands, England; [Nebbia, Gabriella] Fdn Irccs Ca Granda Osped Maggiore Policlin, Serv Epatol &amp; Nutr Pediat, Milan, Italy; [Arnell, Henrik; Fischler, Bjoern] Karolinska Univ Hosp, Astrid Lindgren Childrens Hosp, Karolinska Inst, Pediat Digest Dis, Stockholm, Sweden; [Hulscher, Jan B. F.] Univ Med Ctr Groningen, Paediat Surg, Groningen, Netherlands; [Serranti, Daniele] Meyer Childrens Univ Hosp Florence, Paediat &amp; Liver Unit, Florence, Italy; [Arikan, Cigdem] Koc Univ, Paediat GI &amp; Hepatol Liver Transplantat Ctr, Sch Med, Kuttam Syst Liver Med, Istanbul, Turkey; [Polat, Esra] Hosp Umraniye Training &amp; Res Hosp, Istanbul, Turkey; [Debray, Dominique; Lacaille, Florence] Hop Necker Enfants Malad, Unite Hepatol Pediat &amp; Transplantat, Paris, France; [Goncalves, Cristina] Coimbra Univ, Hosp Ctr, Coimbra, Portugal; [Hierro, Loreto; Bartolo, Gema Munoz] La Paz Univ Hosp, Pediat Liver Serv, Madrid, Spain; [Mozer-Glassberg, Yael] Schneider Childrens Med Ctr Israel, Inst Gastroenterol Nutr &amp; Liver Dis, Petah Tiqwa, Israel; [Azaz, Amer] Sheikh Khalifa Med City, Abu Dhabi, U Arab Emirates; [Brecelj, Jernej] Univ Ljubljana, Univ Childrens Hosp Ljubljana, Dept Gastroenterol Hepatol &amp; Nutr, Ljubljana, Slovenia; [Brecelj, Jernej] Univ Ljubljana, Fac Med, Dept Paediat, Ljubljana, Slovenia; [Dezsofi, Antal] Semmelweis Univ, Dept Paediat 1, Budapest, Hungary; [Calvo, Pier Luigi] Azienda Osped Citta Salute &amp; Sci Univ Hosp, Regina Margherita Childrens Hosp, Pediat Gastroenterol Unit, Turin, Italy; [Grabhorn, Enke] Univ Klinikum Hamburg Eppendorf, Klin Kinder &amp; Jugendmed, Hamburg, Germany; [Sturm, Ekkehard] Univ Childrens Hosp Tubingen, Tubingen, Germany; [van der Woerd, Wendy J.] Univ Med Ctr Utrecht, Wilhelmina Childrens Hosp, Paediat Gastroenterol Hepatol &amp; Nutr, Utrecht, Netherlands; [Kamath, Binita M.] Hosp Sick Children, Toronto, ON, Canada; [Kamath, Binita M.] Univ Toronto, Toronto, ON, Canada; [Wang, Jian-She; Li, Liting] Fudan Univ, Childrens Hosp, Shanghai, Peoples R China; [Durmaz, Oezlem; Onal, Zerrin] Istanbul Univ, Istanbul Fac Med, Istanbul, Turkey; [Hansen, Bettina E.] Univ Hlth Network, Toronto Ctr Liver Dis, Toronto, ON, Canada; [Hansen, Bettina E.] Univ Toronto, IHPME, Toronto, ON, Canada</t>
  </si>
  <si>
    <t>Verkade, HJ (corresponding author), Univ Groningen, Univ Med Ctr Groningen, Beatrix Childrens Hosp, Dept Paediat,Paediat Gastroenterol &amp; Hepatol, POB 30-001, NL-9700 RB Groningen, Netherlands.</t>
  </si>
  <si>
    <t>0168-8278</t>
  </si>
  <si>
    <t>JUL</t>
  </si>
  <si>
    <t>Meneses, D; Olveira, A; Corripio, R; Mendez, MD; Romero, M; Calvo-Vinuelas, I; Herranz, L; Vicent, D; de-Cos-Blanco, AI</t>
  </si>
  <si>
    <t>Performance of Noninvasive Liver Fibrosis Scores in the Morbid Obese Patient, Same Scores but Different Thresholds</t>
  </si>
  <si>
    <t>OBESITY SURGERY</t>
  </si>
  <si>
    <t>[Meneses, Diego] Hosp Univ Fdn Jimenez Diaz, Dept Endocrinol &amp; Metab, Madrid, Spain; [Olveira, Antonio; Romero, Miriam] Hosp Univ La Paz, Dept Gastroenterol, Liver Unit, Madrid, Spain; [Corripio, Ramon] Hosp Univ La Paz, Dept Gen Surg, Metab Surg Unit, Madrid, Spain; [del Carmen Mendez, Maria] Hosp Univ La Paz, Dept Pathol, Madrid, Spain; [Calvo-Vinuelas, Isabel; Isabel de-Cos-Blanco, Ana] Hosp Univ La Paz, Dept Endocrinol &amp; Metab, Obes Unit, Madrid, Spain; [Herranz, Lucrecia] Hosp Univ La Paz, Dept Endocrinol &amp; Metab, Madrid, Spain; [Vicent, David] Hosp Univ La Paz, Inst Invest Sanitaria, Madrid, Spain</t>
  </si>
  <si>
    <t>Meneses, D (corresponding author), Hosp Univ Fdn Jimenez Diaz, Dept Endocrinol &amp; Metab, Madrid, Spain.</t>
  </si>
  <si>
    <t>0960-8923</t>
  </si>
  <si>
    <t>Portillo, F; Vazquez, J; Pajares, MA</t>
  </si>
  <si>
    <t>Protein-protein interactions involving enzymes of the mammalian methionine and homocysteine metabolism</t>
  </si>
  <si>
    <t>BIOCHIMIE</t>
  </si>
  <si>
    <t>[Portillo, Francisco] UAM, CSIC, Inst Invest Biomed Alberto Sols, Arturo Duperier 4, Madrid 28029, Spain; [Portillo, Francisco; Pajares, Maria A.] Inst Invest Sanitaria Paz IdiPAZ, Paseo Castellana 261, Madrid 28046, Spain; [Portillo, Francisco] Univ Autonoma Madrid, Fac Med, Dept Bioquim, Arzobispo Morcillo 4, Madrid 28029, Spain; [Portillo, Francisco] Inst Salud Carlos III, Ctr Invest Biomed Red Canc CIBERONC, Madrid, Spain; [Vazquez, Jesus] Ctr Nacl Invest Cardiovasc CNIC, Lab Cardiovasc Prote, Melchor Fernandez de Almagro 3, Madrid 28029, Spain; [Vazquez, Jesus] CIBER Enfermedades Cardiovasc CIBERCV, Madrid, Spain; [Pajares, Maria A.] Ctr Invest Biol Margarita Sala CSIC, Dept Biol Estructural &amp; Quim, Ramiro de Maeztu 9, Madrid 28040, Spain</t>
  </si>
  <si>
    <t>Pajares, MA (corresponding author), Ctr Invest Biol Margarita Salas CSIC, Ramiro de Maeztu 9, Madrid 28040, Spain.</t>
  </si>
  <si>
    <t>0300-9084</t>
  </si>
  <si>
    <t>JUN</t>
  </si>
  <si>
    <t>Ruiz-Extremera, A; Diaz-Alcazar, MDM; Munoz-Gamez, JA; Cabrera-Lafuente, M; Martin, E; Arias-Llorente, RP; Carretero, P; Gallo-Vallejo, JL; Romero-Narbona, F; Salmeron-Ruiz, MA; Alonso-Diaz, C; Maese-Heredia, R; Cerrillos, L; Fernandez-Alonso, AM; Camarena, C; Aguayo, J; Sanchez-Forte, M; Rodriguez-Maresca, M; Perez-Rivilla, A; Quiles-Perez, R; de Rueda, PM; Exposito-Ruiz, M; Garcia, F; Garcia, F; Salmeron, J</t>
  </si>
  <si>
    <t>Seroprevalence and epidemiology of hepatitis B and C viruses in pregnant women in Spain. Risk factors for vertical transmission</t>
  </si>
  <si>
    <t>PLOS ONE</t>
  </si>
  <si>
    <t>[Ruiz-Extremera, Angeles; del Mar Diaz-Alcazar, Maria; Antonio Munoz-Gamez, Jose; Carretero, Pilar; Quiles-Perez, Rosa; Munoz de Rueda, Paloma; Garcia, Federico; Garcia, Fernando; Salmeron, Javier] Hosp Univ San Cecilio, Granada, Spain; [Ruiz-Extremera, Angeles; Munoz de Rueda, Paloma; Salmeron, Javier] CIBER, CIBER Enfermedades Hepat &amp; Digest CIBEREHD, Madrid, Spain; [Ruiz-Extremera, Angeles; del Mar Diaz-Alcazar, Maria; Salmeron, Javier] Univ Granada, Granada, Spain; [Ruiz-Extremera, Angeles; Munoz de Rueda, Paloma; Exposito-Ruiz, Manuela; Garcia, Federico; Garcia, Fernando; Salmeron, Javier] Inst Invest Biosanitaria Ibs GRANAD, Granada, Spain; [Cabrera-Lafuente, Marta; Salmeron-Ruiz, M. A.; Camarena, Carmen] Hosp Univ La Paz, Madrid, Spain; [Martin, Estefania; Luis Gallo-Vallejo, Jose] Hosp Univ Virgen Las Nieves, Granada, Spain; [Patricia Arias-Llorente, Rosa] Hosp Univ Cent Asturias, Oviedo, Spain; [Romero-Narbona, Francisca; Maese-Heredia, Rafael] Hosp Univ Virgen Victoria, Malaga, Spain; [Alonso-Diaz, Clara; Perez-Rivilla, Alfredo] Hosp Univ Doce Octubre, Madrid, Spain; [Alonso-Diaz, Clara] RED SAMID ISCIII Ref RD 16 0022, Madrid, Spain; [Cerrillos, Lucas; Aguayo, Josefa] Hosp Univ Virgen Rocio, Seville, Spain; [Maria Fernandez-Alonso, Ana; Sanchez-Forte, Miguel; Rodriguez-Maresca, Manuel] Hosp Univ Torrecardenas, Almeria, Spain; [Exposito-Ruiz, Manuela] Hosp Univ Virgen Nieves, Unidad Apoyo Invest, Granada, Spain; [Exposito-Ruiz, Manuela] Fdn Invest Biosanitaria Andalucia Oriental FIBAO, Granada, Spain; [Garcia, Federico; Garcia, Fernando] RED SIDA ISCIII Ref RD 16 0025 0040, Madrid, Spain</t>
  </si>
  <si>
    <t>Diaz-Alcazar, MDM (corresponding author), Hosp Univ San Cecilio, Granada, Spain.; Diaz-Alcazar, MDM (corresponding author), Univ Granada, Granada, Spain.</t>
  </si>
  <si>
    <t>1932-6203</t>
  </si>
  <si>
    <t>e0233528</t>
  </si>
  <si>
    <t>Pajares, MA; Zimmermann, T; Sanchez-Gomez, FJ; Ariza, A; Torres, MJ; Blanca, M; Canada, FJ; Montanez, MI; Perez-Sala, D</t>
  </si>
  <si>
    <t>Amoxicillin Inactivation by Thiol-Catalyzed Cyclization Reduces Protein Haptenation and Antibacterial Potency</t>
  </si>
  <si>
    <t>FRONTIERS IN PHARMACOLOGY</t>
  </si>
  <si>
    <t>[Pajares, Maria A.; Zimmermann, Tahl; Sanchez-Gomez, Francisco J.; Javier Canada, F.; Perez-Sala, Dolores] CSIC, Dept Struct &amp; Chem Biol, Ctr Invest Biol, Madrid, Spain; [Ariza, Adriana; Torres, Maria J.; Montanez, Maria, I] Hosp Civil, Inst Invest Biomed Malaga IBIMA, Allergy Res Grp, Malaga, Spain; [Ariza, Adriana; Torres, Maria J.; Montanez, Maria, I] Andalusian Ctr Nanomed &amp; Biotechnol BIONAND, Nanostruct Diagnosing &amp; Treatment Allerg Dis Lab, Malaga, Spain; [Torres, Maria J.] Hosp Reg Univ Malaga, Hosp Civil, Allergy Unit, Malaga, Spain; [Blanca, Miguel] Hosp Infanta Leonor, Serv Alergol, Madrid, Spain; [Zimmermann, Tahl] North Carolina Agr &amp; Tech State Univ, Greensboro, NC USA</t>
  </si>
  <si>
    <t>Perez-Sala, D (corresponding author), CSIC, Dept Struct &amp; Chem Biol, Ctr Invest Biol, Madrid, Spain.; Montanez, MI (corresponding author), Hosp Civil, Inst Invest Biomed Malaga IBIMA, Allergy Res Grp, Malaga, Spain.; Montanez, MI (corresponding author), Andalusian Ctr Nanomed &amp; Biotechnol BIONAND, Nanostruct Diagnosing &amp; Treatment Allerg Dis Lab, Malaga, Spain.</t>
  </si>
  <si>
    <t>1663-9812</t>
  </si>
  <si>
    <t>de Frutos, LL; Cebolla, JJ; Aldamiz-Echevarria, L; de la Vega, A; Stanescu, S; Lahoz, C; Irun, P; Giraldo, P</t>
  </si>
  <si>
    <t>New variants in Spanish Niemann-Pick type c disease patients</t>
  </si>
  <si>
    <t>MOLECULAR BIOLOGY REPORTS</t>
  </si>
  <si>
    <t>[Lopez de Frutos, Laura; Cebolla, Jorge J.; Lahoz, Carlos; Giraldo, Pilar] Hosp Univ Miguel Servet, Fdn Inst Invest Sanitaria Aragon IIS Aragon GIIS, Unidad Invest Traslac, Edificio Gen,Planta 0 Paseo Isabel Catolica 1-3, Zaragoza 50009, Spain; [Lopez de Frutos, Laura; Cebolla, Jorge J.; Lahoz, Carlos; Giraldo, Pilar] Fdn Estudio &amp; Terapeut Enfermedad Gaucher &amp; Otras, Zaragoza, Spain; [Cebolla, Jorge J.] Univ Zaragoza, Dept Bioquim Biol Mol &amp; Celular, Fac Ciencias, Zaragoza, Spain; [Aldamiz-Echevarria, Luis] GCV Ciberer, Biocruces Bizkaia Hlth Res Inst, Baracaldo, Spain; [de la Vega, Angela] Hosp Univ Paz, Unidad Hepatol Infantil, Madrid, Spain; [Stanescu, Sinziana] Hosp Univ Ramon &amp; Cajal, Unidad Enfermedades Metabol, Madrid, Spain; [Irun, Pilar] Inst Salud Carlos III, Ctr Invest Biomed Red Enfermedades Hepat &amp; Digest, Zaragoza, Spain; [Giraldo, Pilar] Hosp Quiron Salud, Zaragoza, Spain</t>
  </si>
  <si>
    <t>de Frutos, LL (corresponding author), Hosp Univ Miguel Servet, Fdn Inst Invest Sanitaria Aragon IIS Aragon GIIS, Unidad Invest Traslac, Edificio Gen,Planta 0 Paseo Isabel Catolica 1-3, Zaragoza 50009, Spain.; de Frutos, LL (corresponding author), Fdn Estudio &amp; Terapeut Enfermedad Gaucher &amp; Otras, Zaragoza, Spain.</t>
  </si>
  <si>
    <t>0301-4851</t>
  </si>
  <si>
    <t>MAR</t>
  </si>
  <si>
    <t>Jonas, MM; Squires, RH; Rhee, SM; Lin, CW; Bessho, K; Feiterna-Sperling, C; Hierro, L; Kelly, D; Ling, SC; Strokova, T; del Valle-Segarra, A; Lovell, S; Liu, W; Ng, TI; Porcalla, A; Gonzalez, YS; Burroughs, M; Sokal, E</t>
  </si>
  <si>
    <t>Pharmacokinetics, Safety, and Efficacy of Glecaprevir/Pibrentasvir in Adolescents With Chronic Hepatitis C Virus: Part 1 of the DORA Study</t>
  </si>
  <si>
    <t>HEPATOLOGY</t>
  </si>
  <si>
    <t>[Jonas, Maureen M.] Boston Childrens Hosp, Div Gastroenterol Hepatol &amp; Nutr, Boston, MA USA; [Jonas, Maureen M.] Harvard Med Sch, Dept Pediat, Boston, MA 02115 USA; [Squires, Robert H.] UPMC Childrens Hosp Pittsburgh, Div Gastroenterol Hepatol &amp; Nutr, Pittsburgh, PA USA; [Squires, Robert H.] Univ Pittsburgh, Sch Med, Dept Pediat, Pittsburgh, PA 15261 USA; [Rhee, Susan M.; Lovell, Sandra; Liu, Wei; Ng, Teresa I.; Porcalla, Ariel; Gonzalez, Yuri Sanchez; Burroughs, Margaret] AbbVie Inc, N Chicago, IL USA; [Lin, Chih-Wei] Amgen Inc, Thousand Oaks, CA 91320 USA; [Bessho, Kazuhiko] Osaka Univ Hosp, Osaka, Japan; [Feiterna-Sperling, Cornelia] Charite Univ Med Berlin, Berlin, Germany; [Hierro, Loreto] Hosp Univ La Paz, Madrid, Spain; [Kelly, Deirdre] Birmingham Womens &amp; Childrens Hosp, Birmingham, W Midlands, England; [Ling, Simon C.] Hosp Sick Children, Div Gastroenterol Hepatol &amp; Nutr, Toronto, ON, Canada; [Ling, Simon C.] Univ Toronto, Dept Paediat, Toronto, ON, Canada; [Strokova, Tatiana] Fed Res Ctr Nutr &amp; Biotechnol, Moscow, Russia; [del Valle-Segarra, Antonio] San Jorge Childrens Hosp, San Juan, PR USA; [Sokal, Etienne] Catholic Univ Louvain, Clin Univ St Luc, Brussels, Belgium</t>
  </si>
  <si>
    <t>Jonas, MM (corresponding author), Childrens Hosp, Ctr Childhood Liver Dis, 300 Longwood Ave, Boston, MA 02115 USA.</t>
  </si>
  <si>
    <t>0270-9139</t>
  </si>
  <si>
    <t>FEB</t>
  </si>
  <si>
    <t>Jara, P; Baker, A; Baumann, U; Borobia, AM; Branchereu, S; Candusso, M; Carcas, AJ; Chardot, C; Cobas, J; D'Antiga, L; Ferreras, C; Fitzpatrick, E; Frauca, E; Hernandez-Oliveros, F; Kalicinski, P; Lindemans, C; Lopes, MF; Lopez-Granados, E; de Magnee, C; Mota, C; Munoz, JM; Ojeda, JJ; Perez-Martinez, A; Perilongo, G; Rascon, J; Sciveres, M; Stone, R; Tarutis, V; Toporski, J; Torres, JM; Wennberg, L</t>
  </si>
  <si>
    <t>Cross-cutting view of current challenges in paediatric solid organ and haematopoietic stem cell transplantation in Europe: the European Reference Network TransplantChild</t>
  </si>
  <si>
    <t>ORPHANET JOURNAL OF RARE DISEASES</t>
  </si>
  <si>
    <t>[Jara, P.; Ferreras, C.; Torres, J. M.] La Paz Univ Hosp, Inst Hlth Res IdiPAZ, Madrid, Spain; [Jara, P.; Frauca, E.] La Paz Univ Hosp, Pediat Hepatol Dept, Madrid, Spain; [Baker, A.] Kings Coll Hosp London, Pediat Liver GI &amp; Nutr Ctr, Denmark Hill, London, England; [Baumann, U.] Hannover Med Sch, Div Pediat Gastroenterol &amp; Hepatol, Dept Pediat Kidney Liver &amp; Metab Dis, Hannover, Germany; [Borobia, A. M.; Carcas, A. J.] La Paz Univ Hosp, Clin Pharmacol Dept, Madrid, Spain; [Branchereu, S.] Hosp Kremlin Bicetre, Pediat Surg Dept, Paris, France; [Candusso, M.] Bambino Gesu Childrens Res Hosp IRCCS, Div Hepatol &amp; Gastroenterol, Rome, Italy; [Chardot, C.] Hosp Necker Enfants Malad, Pediat Surg Dept, Paris, France; [Cobas, J.; Munoz, J. M.; Ojeda, J. J.] La Paz Univ Hosp, Madrid, Spain; [D'Antiga, L.] Hosp Papa Giovanni XXIII, Ctr Pediat Hepatol Gastroenterol &amp; Transplantat, Bergamo, Italy; [Fitzpatrick, E.] Kings Coll Hosp London, Paediat Liver Ctr, Kings Coll London, London, England; [Hernandez-Oliveros, F.] La Paz Univ Hosp, Pediat Surg Dept, Madrid, Spain; [Kalicinski, P.] Childrens Mem Hlth Inst, Dept Pediat Surg &amp; Organ Transplantat, Warsaw, Poland; [Lindemans, C.] Univ Med Ctr, Pediat Blood &amp; Marrow Transplantat Program, Utrecht, Netherlands; [Lopes, M. F.] Ctr Hosp &amp; Univ Coimbra, Pediat Hosp, Dept Pediat Surg, Coimbra, Portugal; [Lopez-Granados, E.] La Paz Univ Hosp, Dept Clin Immunol, IdiPAZ, Madrid, Spain; [De Magnee, C.] Bruxelles Univ Catholique Louvain, Dept Pediat Surg, St Luc Univ Hosp, Clin Univ St Luc, Brussels, Belgium; [Mota, C.] Ctr Hosp Porto, Ctr Materno Infantil Norte, Dept Paediat Nephrol, Paediat Serv, Porto, Portugal; [Perez-Martinez, A.] La Paz Univ Hosp, Pediat Hematooncol, IdiPAZ, Madrid, Spain; [Perilongo, G.] Univ Hosp Padua, Dept Pediat, Padua, Italy; [Rascon, J.] Affiliate Vilnius Univ Hosp Santaros Klin, Childrens Hosp, Ctr Pediat Oncol &amp; Hematol, Vilnius, Lithuania; [Sciveres, M.] ISMETT UPMC Palermo, Pediat Hepatol &amp; Liver Transplantat, Palermo, Italy; [Stone, R.] Ctr Hosp Lisboa Norte, Hosp Santa Maria, Unidade Nefrol &amp; Transplantacao Renal Pediat, Lisbon, Portugal; [Tarutis, V.] Vilnius Univ Hosp Santariskiu Klin, Ctr Cardiac Surg, Vilnius, Lithuania; [Toporski, J.] Skane Univ Hosp, Dept Pediat, Lund, Sweden; [Wennberg, L.] Karolinska Univ Hosp, Dept Transplantat Surg, Huddinge, Sweden</t>
  </si>
  <si>
    <t>Jara, P (corresponding author), La Paz Univ Hosp, Inst Hlth Res IdiPAZ, Madrid, Spain.; Jara, P (corresponding author), La Paz Univ Hosp, Pediat Hepatol Dept, Madrid, Spain.</t>
  </si>
  <si>
    <t>1750-1172</t>
  </si>
  <si>
    <t>JAN 15</t>
  </si>
  <si>
    <t>Saborido, CM; Borobia, AM; Cobas, J; D'Antiga, L; Frauca, E; Hernandez-Oliveros, F; Jara, P; Lopez-Granados, E; Munoz, JM; Nicastro, E; Ojeda, JJ; Perez-Martinez, A; Torres, JM; Carcas, A</t>
  </si>
  <si>
    <t>Effectiveness of immunosuppression minimisation, conversion or withdrawal strategies in paediatric solid organ and haematopoietic stem cell transplantation: a protocol of a systematic review and meta-analysis</t>
  </si>
  <si>
    <t>BMJ OPEN</t>
  </si>
  <si>
    <t>[Martin Saborido, Carlos; Torres, Juan Manuel] La Paz Univ Hosp Biomed Res Fdn, Inst Hlth Res IdiPAZ, Madrid, Spain; [Borobia, Alberto M.; Carcas, Antonio] Hosp Univ La Paz, Clin Pharmacol Dept, Madrid, Spain; [Borobia, Alberto M.] Autonomous Univ Madrid, Pharmacol Dept, Madrid, Spain; [Cobas, Javier] La Paz Univ Hosp, Childrens Hosp, Madrid, Spain; [D'Antiga, Lorenzo; Nicastro, Emanuele] Hosp Papa Giovanni XXIII, Ctr Pediat Hepatol Gastroenterol &amp; Transplantat, Bergamo, Italy; [Frauca, Esteban; Jara, Paloma] La Paz Univ Hosp, Dept Pediat Hepatol, Madrid, Spain; [Hernandez-Oliveros, Francisco] La Paz Univ Hosp, Dept Paediat Surg, Madrid, Spain; [Lopez-Granados, Eduardo] La Paz Univ Hosp, Dept Clin Immunol, Madrid, Spain; [Munoz, Jose Maria] La Paz Univ Hosp, Gen Hosp, Madrid, Spain; [Ojeda, Jose Jonay] La Paz Univ Hosp, Qual Unit, Madrid, Spain; [Perez-Martinez, Antonio] La Paz Univ Hosp, Pediat Hematooncol Dept, Madrid, Spain</t>
  </si>
  <si>
    <t>Saborido, CM (corresponding author), La Paz Univ Hosp Biomed Res Fdn, Inst Hlth Res IdiPAZ, Madrid, Spain.</t>
  </si>
  <si>
    <t>2044-6055</t>
  </si>
  <si>
    <t>e037721</t>
  </si>
  <si>
    <t>1º CUARTIL</t>
  </si>
  <si>
    <t>1º DECIL</t>
  </si>
  <si>
    <t>Q1</t>
  </si>
  <si>
    <t>SI</t>
  </si>
  <si>
    <t>Letter</t>
  </si>
  <si>
    <t>Correction</t>
  </si>
  <si>
    <t>Editorial Material</t>
  </si>
  <si>
    <t>Meeting Abstract</t>
  </si>
  <si>
    <t>Nº Documentos</t>
  </si>
  <si>
    <t>Tipo de documento</t>
  </si>
  <si>
    <t>FI</t>
  </si>
  <si>
    <t>1º Cuartil</t>
  </si>
  <si>
    <t>1º Decil</t>
  </si>
  <si>
    <t>10.1016/j.thromres.2017.03.016</t>
  </si>
  <si>
    <t>MEDLINE:28324767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</si>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</sst>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Z2337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8" customWidth="1"/>
    <col min="6" max="7" width="9" style="8"/>
    <col min="8" max="9" width="0" style="8" hidden="1" customWidth="1"/>
    <col min="10" max="10" width="9" style="8"/>
    <col min="11" max="12" width="0" style="8" hidden="1" customWidth="1"/>
    <col min="13" max="13" width="9" style="8"/>
    <col min="14" max="14" width="0" style="8" hidden="1" customWidth="1"/>
    <col min="15" max="20" width="9" style="8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1.665</v>
      </c>
      <c r="G5" s="7" t="str">
        <f>VLOOKUP(N5,[1]Revistas!$B$2:$G$62863,3,FALSE)</f>
        <v>Q3</v>
      </c>
      <c r="H5" s="7" t="str">
        <f>VLOOKUP(N5,[1]Revistas!$B$2:$G$62863,4,FALSE)</f>
        <v>SURGERY -- SCIE</v>
      </c>
      <c r="I5" s="7" t="str">
        <f>VLOOKUP(N5,[1]Revistas!$B$2:$G$62863,5,FALSE)</f>
        <v>125/210</v>
      </c>
      <c r="J5" s="7" t="str">
        <f>VLOOKUP(N5,[1]Revistas!$B$2:$G$62863,6,FALSE)</f>
        <v>NO</v>
      </c>
      <c r="K5" s="7" t="s">
        <v>24</v>
      </c>
      <c r="L5" s="7" t="s">
        <v>25</v>
      </c>
      <c r="M5" s="7">
        <v>0</v>
      </c>
      <c r="N5" s="7" t="s">
        <v>26</v>
      </c>
      <c r="O5" s="7" t="s">
        <v>27</v>
      </c>
      <c r="P5" s="7">
        <v>2020</v>
      </c>
      <c r="Q5" s="7">
        <v>34</v>
      </c>
      <c r="R5" s="7">
        <v>10</v>
      </c>
      <c r="S5" s="7"/>
      <c r="T5" s="7" t="s">
        <v>28</v>
      </c>
    </row>
    <row r="6" spans="2:20" s="1" customFormat="1">
      <c r="B6" s="6" t="s">
        <v>29</v>
      </c>
      <c r="C6" s="6" t="s">
        <v>30</v>
      </c>
      <c r="D6" s="6" t="s">
        <v>31</v>
      </c>
      <c r="E6" s="7" t="s">
        <v>32</v>
      </c>
      <c r="F6" s="7">
        <f>VLOOKUP(N6,[1]Revistas!$B$2:$G$62863,2,FALSE)</f>
        <v>9.9860000000000007</v>
      </c>
      <c r="G6" s="7" t="str">
        <f>VLOOKUP(N6,[1]Revistas!$B$2:$G$62863,3,FALSE)</f>
        <v>Q1</v>
      </c>
      <c r="H6" s="7" t="str">
        <f>VLOOKUP(N6,[1]Revistas!$B$2:$G$62863,4,FALSE)</f>
        <v>BIOCHEMISTRY &amp; MOLECULAR BIOLOGY -- SCIE</v>
      </c>
      <c r="I6" s="7" t="str">
        <f>VLOOKUP(N6,[1]Revistas!$B$2:$G$62863,5,FALSE)</f>
        <v>20/297</v>
      </c>
      <c r="J6" s="7" t="str">
        <f>VLOOKUP(N6,[1]Revistas!$B$2:$G$62863,6,FALSE)</f>
        <v>SI</v>
      </c>
      <c r="K6" s="7" t="s">
        <v>33</v>
      </c>
      <c r="L6" s="7" t="s">
        <v>34</v>
      </c>
      <c r="M6" s="7">
        <v>1</v>
      </c>
      <c r="N6" s="7" t="s">
        <v>35</v>
      </c>
      <c r="O6" s="7" t="s">
        <v>36</v>
      </c>
      <c r="P6" s="7">
        <v>2020</v>
      </c>
      <c r="Q6" s="7">
        <v>36</v>
      </c>
      <c r="R6" s="7"/>
      <c r="S6" s="7"/>
      <c r="T6" s="7">
        <v>101582</v>
      </c>
    </row>
    <row r="7" spans="2:20" s="1" customFormat="1">
      <c r="B7" s="6" t="s">
        <v>37</v>
      </c>
      <c r="C7" s="6" t="s">
        <v>38</v>
      </c>
      <c r="D7" s="6" t="s">
        <v>39</v>
      </c>
      <c r="E7" s="7" t="s">
        <v>23</v>
      </c>
      <c r="F7" s="7">
        <f>VLOOKUP(N7,[1]Revistas!$B$2:$G$62863,2,FALSE)</f>
        <v>2.9369999999999998</v>
      </c>
      <c r="G7" s="7" t="str">
        <f>VLOOKUP(N7,[1]Revistas!$B$2:$G$62863,3,FALSE)</f>
        <v>Q1</v>
      </c>
      <c r="H7" s="7" t="str">
        <f>VLOOKUP(N7,[1]Revistas!$B$2:$G$62863,4,FALSE)</f>
        <v>PEDIATRICS -- SCIE</v>
      </c>
      <c r="I7" s="7" t="str">
        <f>VLOOKUP(N7,[1]Revistas!$B$2:$G$62863,5,FALSE)</f>
        <v>17/128</v>
      </c>
      <c r="J7" s="7" t="str">
        <f>VLOOKUP(N7,[1]Revistas!$B$2:$G$62863,6,FALSE)</f>
        <v>NO</v>
      </c>
      <c r="K7" s="7" t="s">
        <v>40</v>
      </c>
      <c r="L7" s="7" t="s">
        <v>41</v>
      </c>
      <c r="M7" s="7">
        <v>0</v>
      </c>
      <c r="N7" s="7" t="s">
        <v>42</v>
      </c>
      <c r="O7" s="7" t="s">
        <v>43</v>
      </c>
      <c r="P7" s="7">
        <v>2020</v>
      </c>
      <c r="Q7" s="7">
        <v>71</v>
      </c>
      <c r="R7" s="7">
        <v>2</v>
      </c>
      <c r="S7" s="7" t="s">
        <v>44</v>
      </c>
      <c r="T7" s="7" t="s">
        <v>45</v>
      </c>
    </row>
    <row r="8" spans="2:20" s="1" customFormat="1">
      <c r="B8" s="6" t="s">
        <v>46</v>
      </c>
      <c r="C8" s="6" t="s">
        <v>47</v>
      </c>
      <c r="D8" s="6" t="s">
        <v>48</v>
      </c>
      <c r="E8" s="7" t="s">
        <v>23</v>
      </c>
      <c r="F8" s="7">
        <f>VLOOKUP(N8,[1]Revistas!$B$2:$G$62863,2,FALSE)</f>
        <v>20.582000000000001</v>
      </c>
      <c r="G8" s="7" t="str">
        <f>VLOOKUP(N8,[1]Revistas!$B$2:$G$62863,3,FALSE)</f>
        <v>Q1</v>
      </c>
      <c r="H8" s="7" t="str">
        <f>VLOOKUP(N8,[1]Revistas!$B$2:$G$62863,4,FALSE)</f>
        <v>GASTROENTEROLOGY &amp; HEPATOLOGY -- SCIE</v>
      </c>
      <c r="I8" s="7" t="str">
        <f>VLOOKUP(N8,[1]Revistas!$B$2:$G$62863,5,FALSE)</f>
        <v>2 DE 88</v>
      </c>
      <c r="J8" s="7" t="str">
        <f>VLOOKUP(N8,[1]Revistas!$B$2:$G$62863,6,FALSE)</f>
        <v>SI</v>
      </c>
      <c r="K8" s="7" t="s">
        <v>49</v>
      </c>
      <c r="L8" s="7" t="s">
        <v>50</v>
      </c>
      <c r="M8" s="7">
        <v>2</v>
      </c>
      <c r="N8" s="7" t="s">
        <v>51</v>
      </c>
      <c r="O8" s="7" t="s">
        <v>52</v>
      </c>
      <c r="P8" s="7">
        <v>2020</v>
      </c>
      <c r="Q8" s="7">
        <v>73</v>
      </c>
      <c r="R8" s="7">
        <v>1</v>
      </c>
      <c r="S8" s="7">
        <v>84</v>
      </c>
      <c r="T8" s="7">
        <v>93</v>
      </c>
    </row>
    <row r="9" spans="2:20" s="1" customFormat="1">
      <c r="B9" s="6" t="s">
        <v>53</v>
      </c>
      <c r="C9" s="6" t="s">
        <v>54</v>
      </c>
      <c r="D9" s="6" t="s">
        <v>55</v>
      </c>
      <c r="E9" s="7" t="s">
        <v>23</v>
      </c>
      <c r="F9" s="7">
        <f>VLOOKUP(N9,[1]Revistas!$B$2:$G$62863,2,FALSE)</f>
        <v>3.4119999999999999</v>
      </c>
      <c r="G9" s="7" t="str">
        <f>VLOOKUP(N9,[1]Revistas!$B$2:$G$62863,3,FALSE)</f>
        <v>Q1</v>
      </c>
      <c r="H9" s="7" t="str">
        <f>VLOOKUP(N9,[1]Revistas!$B$2:$G$62863,4,FALSE)</f>
        <v>SURGERY -- SCIE</v>
      </c>
      <c r="I9" s="7" t="str">
        <f>VLOOKUP(N9,[1]Revistas!$B$2:$G$62863,5,FALSE)</f>
        <v>36/210</v>
      </c>
      <c r="J9" s="7" t="str">
        <f>VLOOKUP(N9,[1]Revistas!$B$2:$G$62863,6,FALSE)</f>
        <v>NO</v>
      </c>
      <c r="K9" s="7" t="s">
        <v>56</v>
      </c>
      <c r="L9" s="7" t="s">
        <v>57</v>
      </c>
      <c r="M9" s="7">
        <v>2</v>
      </c>
      <c r="N9" s="7" t="s">
        <v>58</v>
      </c>
      <c r="O9" s="7" t="s">
        <v>52</v>
      </c>
      <c r="P9" s="7">
        <v>2020</v>
      </c>
      <c r="Q9" s="7">
        <v>30</v>
      </c>
      <c r="R9" s="7">
        <v>7</v>
      </c>
      <c r="S9" s="7">
        <v>2538</v>
      </c>
      <c r="T9" s="7">
        <v>2546</v>
      </c>
    </row>
    <row r="10" spans="2:20" s="1" customFormat="1">
      <c r="B10" s="6" t="s">
        <v>59</v>
      </c>
      <c r="C10" s="6" t="s">
        <v>60</v>
      </c>
      <c r="D10" s="6" t="s">
        <v>61</v>
      </c>
      <c r="E10" s="7" t="s">
        <v>32</v>
      </c>
      <c r="F10" s="7">
        <f>VLOOKUP(N10,[1]Revistas!$B$2:$G$62863,2,FALSE)</f>
        <v>3.4129999999999998</v>
      </c>
      <c r="G10" s="7" t="str">
        <f>VLOOKUP(N10,[1]Revistas!$B$2:$G$62863,3,FALSE)</f>
        <v>Q2</v>
      </c>
      <c r="H10" s="7" t="str">
        <f>VLOOKUP(N10,[1]Revistas!$B$2:$G$62863,4,FALSE)</f>
        <v>BIOCHEMISTRY &amp; MOLECULAR BIOLOGY -- SCIE</v>
      </c>
      <c r="I10" s="7" t="str">
        <f>VLOOKUP(N10,[1]Revistas!$B$2:$G$62863,5,FALSE)</f>
        <v>131/297</v>
      </c>
      <c r="J10" s="7" t="str">
        <f>VLOOKUP(N10,[1]Revistas!$B$2:$G$62863,6,FALSE)</f>
        <v>NO</v>
      </c>
      <c r="K10" s="7" t="s">
        <v>62</v>
      </c>
      <c r="L10" s="7" t="s">
        <v>63</v>
      </c>
      <c r="M10" s="7">
        <v>3</v>
      </c>
      <c r="N10" s="7" t="s">
        <v>64</v>
      </c>
      <c r="O10" s="7" t="s">
        <v>65</v>
      </c>
      <c r="P10" s="7">
        <v>2020</v>
      </c>
      <c r="Q10" s="7">
        <v>173</v>
      </c>
      <c r="R10" s="7"/>
      <c r="S10" s="7">
        <v>33</v>
      </c>
      <c r="T10" s="7">
        <v>47</v>
      </c>
    </row>
    <row r="11" spans="2:20" s="1" customFormat="1">
      <c r="B11" s="6" t="s">
        <v>66</v>
      </c>
      <c r="C11" s="6" t="s">
        <v>67</v>
      </c>
      <c r="D11" s="6" t="s">
        <v>68</v>
      </c>
      <c r="E11" s="7" t="s">
        <v>23</v>
      </c>
      <c r="F11" s="7">
        <f>VLOOKUP(N11,[1]Revistas!$B$2:$G$62863,2,FALSE)</f>
        <v>2.74</v>
      </c>
      <c r="G11" s="7" t="str">
        <f>VLOOKUP(N11,[1]Revistas!$B$2:$G$62863,3,FALSE)</f>
        <v>Q2</v>
      </c>
      <c r="H11" s="7" t="str">
        <f>VLOOKUP(N11,[1]Revistas!$B$2:$G$62863,4,FALSE)</f>
        <v>MULTIDISCIPLINARY SCIENCES -- SCIE</v>
      </c>
      <c r="I11" s="7" t="str">
        <f>VLOOKUP(N11,[1]Revistas!$B$2:$G$62863,5,FALSE)</f>
        <v>27/71</v>
      </c>
      <c r="J11" s="7" t="str">
        <f>VLOOKUP(N11,[1]Revistas!$B$2:$G$62863,6,FALSE)</f>
        <v>NO</v>
      </c>
      <c r="K11" s="7" t="s">
        <v>69</v>
      </c>
      <c r="L11" s="7" t="s">
        <v>70</v>
      </c>
      <c r="M11" s="7">
        <v>0</v>
      </c>
      <c r="N11" s="7" t="s">
        <v>71</v>
      </c>
      <c r="O11" s="7">
        <v>44317</v>
      </c>
      <c r="P11" s="7">
        <v>2020</v>
      </c>
      <c r="Q11" s="7">
        <v>15</v>
      </c>
      <c r="R11" s="7">
        <v>5</v>
      </c>
      <c r="S11" s="7"/>
      <c r="T11" s="7" t="s">
        <v>72</v>
      </c>
    </row>
    <row r="12" spans="2:20" s="1" customFormat="1">
      <c r="B12" s="6" t="s">
        <v>73</v>
      </c>
      <c r="C12" s="6" t="s">
        <v>74</v>
      </c>
      <c r="D12" s="6" t="s">
        <v>75</v>
      </c>
      <c r="E12" s="7" t="s">
        <v>23</v>
      </c>
      <c r="F12" s="7">
        <f>VLOOKUP(N12,[1]Revistas!$B$2:$G$62863,2,FALSE)</f>
        <v>4.2249999999999996</v>
      </c>
      <c r="G12" s="7" t="str">
        <f>VLOOKUP(N12,[1]Revistas!$B$2:$G$62863,3,FALSE)</f>
        <v>Q1</v>
      </c>
      <c r="H12" s="7" t="str">
        <f>VLOOKUP(N12,[1]Revistas!$B$2:$G$62863,4,FALSE)</f>
        <v>PHARMACOLOGY &amp; PHARMACY -- SCIE</v>
      </c>
      <c r="I12" s="7" t="str">
        <f>VLOOKUP(N12,[1]Revistas!$B$2:$G$62863,5,FALSE)</f>
        <v>52/270</v>
      </c>
      <c r="J12" s="7" t="str">
        <f>VLOOKUP(N12,[1]Revistas!$B$2:$G$62863,6,FALSE)</f>
        <v>NO</v>
      </c>
      <c r="K12" s="7" t="s">
        <v>76</v>
      </c>
      <c r="L12" s="7" t="s">
        <v>77</v>
      </c>
      <c r="M12" s="7">
        <v>2</v>
      </c>
      <c r="N12" s="7" t="s">
        <v>78</v>
      </c>
      <c r="O12" s="7">
        <v>38047</v>
      </c>
      <c r="P12" s="7">
        <v>2020</v>
      </c>
      <c r="Q12" s="7">
        <v>11</v>
      </c>
      <c r="R12" s="7"/>
      <c r="S12" s="7"/>
      <c r="T12" s="7">
        <v>189</v>
      </c>
    </row>
    <row r="13" spans="2:20" s="1" customFormat="1">
      <c r="B13" s="6" t="s">
        <v>79</v>
      </c>
      <c r="C13" s="6" t="s">
        <v>80</v>
      </c>
      <c r="D13" s="6" t="s">
        <v>81</v>
      </c>
      <c r="E13" s="7" t="s">
        <v>23</v>
      </c>
      <c r="F13" s="7">
        <f>VLOOKUP(N13,[1]Revistas!$B$2:$G$62863,2,FALSE)</f>
        <v>1.4019999999999999</v>
      </c>
      <c r="G13" s="7" t="str">
        <f>VLOOKUP(N13,[1]Revistas!$B$2:$G$62863,3,FALSE)</f>
        <v>Q4</v>
      </c>
      <c r="H13" s="7" t="str">
        <f>VLOOKUP(N13,[1]Revistas!$B$2:$G$62863,4,FALSE)</f>
        <v>BIOCHEMISTRY &amp; MOLECULAR BIOLOGY -- SCIE</v>
      </c>
      <c r="I13" s="7" t="str">
        <f>VLOOKUP(N13,[1]Revistas!$B$2:$G$62863,5,FALSE)</f>
        <v>264/297</v>
      </c>
      <c r="J13" s="7" t="str">
        <f>VLOOKUP(N13,[1]Revistas!$B$2:$G$62863,6,FALSE)</f>
        <v>NO</v>
      </c>
      <c r="K13" s="7" t="s">
        <v>82</v>
      </c>
      <c r="L13" s="7" t="s">
        <v>83</v>
      </c>
      <c r="M13" s="7">
        <v>1</v>
      </c>
      <c r="N13" s="7" t="s">
        <v>84</v>
      </c>
      <c r="O13" s="7" t="s">
        <v>85</v>
      </c>
      <c r="P13" s="7">
        <v>2020</v>
      </c>
      <c r="Q13" s="7">
        <v>47</v>
      </c>
      <c r="R13" s="7">
        <v>3</v>
      </c>
      <c r="S13" s="7">
        <v>2085</v>
      </c>
      <c r="T13" s="7">
        <v>2095</v>
      </c>
    </row>
    <row r="14" spans="2:20" s="1" customFormat="1">
      <c r="B14" s="6" t="s">
        <v>86</v>
      </c>
      <c r="C14" s="6" t="s">
        <v>87</v>
      </c>
      <c r="D14" s="6" t="s">
        <v>88</v>
      </c>
      <c r="E14" s="7" t="s">
        <v>23</v>
      </c>
      <c r="F14" s="7">
        <f>VLOOKUP(N14,[1]Revistas!$B$2:$G$62863,2,FALSE)</f>
        <v>14.679</v>
      </c>
      <c r="G14" s="7" t="str">
        <f>VLOOKUP(N14,[1]Revistas!$B$2:$G$62863,3,FALSE)</f>
        <v>Q1</v>
      </c>
      <c r="H14" s="7" t="str">
        <f>VLOOKUP(N14,[1]Revistas!$B$2:$G$62863,4,FALSE)</f>
        <v>GASTROENTEROLOGY &amp; HEPATOLOGY -- SCIE</v>
      </c>
      <c r="I14" s="7" t="str">
        <f>VLOOKUP(N14,[1]Revistas!$B$2:$G$62863,5,FALSE)</f>
        <v>6 DE 88</v>
      </c>
      <c r="J14" s="7" t="str">
        <f>VLOOKUP(N14,[1]Revistas!$B$2:$G$62863,6,FALSE)</f>
        <v>SI</v>
      </c>
      <c r="K14" s="7" t="s">
        <v>89</v>
      </c>
      <c r="L14" s="7" t="s">
        <v>90</v>
      </c>
      <c r="M14" s="7">
        <v>17</v>
      </c>
      <c r="N14" s="7" t="s">
        <v>91</v>
      </c>
      <c r="O14" s="7" t="s">
        <v>92</v>
      </c>
      <c r="P14" s="7">
        <v>2020</v>
      </c>
      <c r="Q14" s="7">
        <v>71</v>
      </c>
      <c r="R14" s="7">
        <v>2</v>
      </c>
      <c r="S14" s="7">
        <v>456</v>
      </c>
      <c r="T14" s="7">
        <v>462</v>
      </c>
    </row>
    <row r="15" spans="2:20" s="1" customFormat="1">
      <c r="B15" s="6" t="s">
        <v>93</v>
      </c>
      <c r="C15" s="6" t="s">
        <v>94</v>
      </c>
      <c r="D15" s="6" t="s">
        <v>95</v>
      </c>
      <c r="E15" s="7" t="s">
        <v>23</v>
      </c>
      <c r="F15" s="7">
        <f>VLOOKUP(N15,[1]Revistas!$B$2:$G$62863,2,FALSE)</f>
        <v>3.5230000000000001</v>
      </c>
      <c r="G15" s="7" t="str">
        <f>VLOOKUP(N15,[1]Revistas!$B$2:$G$62863,3,FALSE)</f>
        <v>Q2</v>
      </c>
      <c r="H15" s="7" t="str">
        <f>VLOOKUP(N15,[1]Revistas!$B$2:$G$62863,4,FALSE)</f>
        <v>MEDICINE, RESEARCH &amp; EXPERIMENTAL -- SCIE</v>
      </c>
      <c r="I15" s="7" t="str">
        <f>VLOOKUP(N15,[1]Revistas!$B$2:$G$62863,5,FALSE)</f>
        <v>58/138</v>
      </c>
      <c r="J15" s="7" t="str">
        <f>VLOOKUP(N15,[1]Revistas!$B$2:$G$62863,6,FALSE)</f>
        <v>NO</v>
      </c>
      <c r="K15" s="7" t="s">
        <v>96</v>
      </c>
      <c r="L15" s="7" t="s">
        <v>97</v>
      </c>
      <c r="M15" s="7">
        <v>1</v>
      </c>
      <c r="N15" s="7" t="s">
        <v>98</v>
      </c>
      <c r="O15" s="7" t="s">
        <v>99</v>
      </c>
      <c r="P15" s="7">
        <v>2020</v>
      </c>
      <c r="Q15" s="7">
        <v>15</v>
      </c>
      <c r="R15" s="7">
        <v>1</v>
      </c>
      <c r="S15" s="7"/>
      <c r="T15" s="7">
        <v>16</v>
      </c>
    </row>
    <row r="16" spans="2:20" s="1" customFormat="1">
      <c r="B16" s="6" t="s">
        <v>100</v>
      </c>
      <c r="C16" s="6" t="s">
        <v>101</v>
      </c>
      <c r="D16" s="6" t="s">
        <v>102</v>
      </c>
      <c r="E16" s="7" t="s">
        <v>32</v>
      </c>
      <c r="F16" s="7">
        <f>VLOOKUP(N16,[1]Revistas!$B$2:$G$62863,2,FALSE)</f>
        <v>2.496</v>
      </c>
      <c r="G16" s="7" t="str">
        <f>VLOOKUP(N16,[1]Revistas!$B$2:$G$62863,3,FALSE)</f>
        <v>Q2</v>
      </c>
      <c r="H16" s="7" t="str">
        <f>VLOOKUP(N16,[1]Revistas!$B$2:$G$62863,4,FALSE)</f>
        <v>MEDICINE, GENERAL &amp; INTERNAL -- SCIE</v>
      </c>
      <c r="I16" s="7" t="str">
        <f>VLOOKUP(N16,[1]Revistas!$B$2:$G$62863,5,FALSE)</f>
        <v>52/165</v>
      </c>
      <c r="J16" s="7" t="str">
        <f>VLOOKUP(N16,[1]Revistas!$B$2:$G$62863,6,FALSE)</f>
        <v>NO</v>
      </c>
      <c r="K16" s="7" t="s">
        <v>103</v>
      </c>
      <c r="L16" s="7" t="s">
        <v>104</v>
      </c>
      <c r="M16" s="7">
        <v>0</v>
      </c>
      <c r="N16" s="7" t="s">
        <v>105</v>
      </c>
      <c r="O16" s="7"/>
      <c r="P16" s="7">
        <v>2020</v>
      </c>
      <c r="Q16" s="7">
        <v>10</v>
      </c>
      <c r="R16" s="7">
        <v>12</v>
      </c>
      <c r="S16" s="7"/>
      <c r="T16" s="7" t="s">
        <v>106</v>
      </c>
    </row>
    <row r="17" spans="5:20" s="1" customFormat="1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5:20" s="1" customFormat="1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5:20" s="1" customFormat="1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5:20" s="1" customFormat="1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5:20" s="1" customFormat="1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5:20" s="1" customFormat="1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5:20" s="1" customFormat="1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5:20" s="1" customFormat="1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5:20" s="1" customFormat="1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5:20" s="1" customFormat="1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5:20" s="1" customFormat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5:20" s="1" customForma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5:20" s="1" customFormat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5:20" s="1" customFormat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5:20" s="1" customFormat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5:20" s="1" customFormat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2:21" s="1" customFormat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3" spans="2:21" s="1" customFormat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</row>
    <row r="1044" spans="2:21" s="9" customFormat="1">
      <c r="B1044" s="9" t="s">
        <v>4</v>
      </c>
      <c r="C1044" s="9" t="s">
        <v>4</v>
      </c>
      <c r="D1044" s="9" t="s">
        <v>4</v>
      </c>
      <c r="E1044" s="10" t="s">
        <v>5</v>
      </c>
      <c r="F1044" s="10" t="s">
        <v>4</v>
      </c>
      <c r="G1044" s="10" t="s">
        <v>6</v>
      </c>
      <c r="H1044" s="10" t="s">
        <v>107</v>
      </c>
      <c r="I1044" s="10" t="s">
        <v>4</v>
      </c>
      <c r="J1044" s="10" t="s">
        <v>9</v>
      </c>
      <c r="K1044" s="10" t="s">
        <v>108</v>
      </c>
      <c r="L1044" s="10"/>
      <c r="M1044" s="10"/>
      <c r="N1044" s="10"/>
      <c r="O1044" s="10"/>
      <c r="P1044" s="10"/>
      <c r="Q1044" s="10"/>
      <c r="R1044" s="10"/>
      <c r="S1044" s="10"/>
      <c r="T1044" s="10"/>
      <c r="U1044" s="10"/>
    </row>
    <row r="1045" spans="2:21" s="9" customFormat="1">
      <c r="B1045" s="9" t="s">
        <v>23</v>
      </c>
      <c r="C1045" s="9">
        <f>DCOUNTA(A4:T1038,C1044,B1044:B1045)</f>
        <v>9</v>
      </c>
      <c r="D1045" s="9" t="s">
        <v>23</v>
      </c>
      <c r="E1045" s="10">
        <f>DSUM(A4:T1039,F4,D1044:D1045)</f>
        <v>55.165000000000006</v>
      </c>
      <c r="F1045" s="10" t="s">
        <v>23</v>
      </c>
      <c r="G1045" s="10" t="s">
        <v>109</v>
      </c>
      <c r="H1045" s="10">
        <f>DCOUNTA(A4:T1039,G4,F1044:G1045)</f>
        <v>5</v>
      </c>
      <c r="I1045" s="10" t="s">
        <v>23</v>
      </c>
      <c r="J1045" s="10" t="s">
        <v>110</v>
      </c>
      <c r="K1045" s="10">
        <f>DCOUNTA(A4:T1039,J4,I1044:J1045)</f>
        <v>2</v>
      </c>
      <c r="L1045" s="10"/>
      <c r="M1045" s="10"/>
      <c r="N1045" s="10"/>
      <c r="O1045" s="10"/>
      <c r="P1045" s="10"/>
      <c r="Q1045" s="10"/>
      <c r="R1045" s="10"/>
      <c r="S1045" s="10"/>
      <c r="T1045" s="10"/>
      <c r="U1045" s="10"/>
    </row>
    <row r="1046" spans="2:21" s="9" customFormat="1"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  <c r="T1046" s="10"/>
      <c r="U1046" s="10"/>
    </row>
    <row r="1047" spans="2:21" s="9" customFormat="1">
      <c r="B1047" s="9" t="s">
        <v>4</v>
      </c>
      <c r="D1047" s="9" t="s">
        <v>4</v>
      </c>
      <c r="E1047" s="10" t="s">
        <v>5</v>
      </c>
      <c r="F1047" s="10" t="s">
        <v>4</v>
      </c>
      <c r="G1047" s="10" t="s">
        <v>6</v>
      </c>
      <c r="H1047" s="10" t="s">
        <v>107</v>
      </c>
      <c r="I1047" s="10" t="s">
        <v>4</v>
      </c>
      <c r="J1047" s="10" t="s">
        <v>9</v>
      </c>
      <c r="K1047" s="10" t="s">
        <v>108</v>
      </c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</row>
    <row r="1048" spans="2:21" s="9" customFormat="1">
      <c r="B1048" s="9" t="s">
        <v>111</v>
      </c>
      <c r="C1048" s="9">
        <f>DCOUNTA(A4:T1039,E4,B1047:B1048)</f>
        <v>0</v>
      </c>
      <c r="D1048" s="9" t="s">
        <v>111</v>
      </c>
      <c r="E1048" s="10">
        <f>DSUM(A4:T1039,E1047,D1047:D1048)</f>
        <v>0</v>
      </c>
      <c r="F1048" s="10" t="s">
        <v>111</v>
      </c>
      <c r="G1048" s="10" t="s">
        <v>109</v>
      </c>
      <c r="H1048" s="10">
        <f>DCOUNTA(A4:T1039,G4,F1047:G1048)</f>
        <v>0</v>
      </c>
      <c r="I1048" s="10" t="s">
        <v>111</v>
      </c>
      <c r="J1048" s="10" t="s">
        <v>110</v>
      </c>
      <c r="K1048" s="10">
        <f>DCOUNTA(A4:T1039,J4,I1047:J1048)</f>
        <v>0</v>
      </c>
      <c r="L1048" s="10"/>
      <c r="M1048" s="10"/>
      <c r="N1048" s="10"/>
      <c r="O1048" s="10"/>
      <c r="P1048" s="10"/>
      <c r="Q1048" s="10"/>
      <c r="R1048" s="10"/>
      <c r="S1048" s="10"/>
      <c r="T1048" s="10"/>
      <c r="U1048" s="10"/>
    </row>
    <row r="1049" spans="2:21" s="9" customFormat="1"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  <c r="T1049" s="10"/>
      <c r="U1049" s="10"/>
    </row>
    <row r="1050" spans="2:21" s="9" customFormat="1">
      <c r="B1050" s="9" t="s">
        <v>4</v>
      </c>
      <c r="D1050" s="9" t="s">
        <v>4</v>
      </c>
      <c r="E1050" s="10" t="s">
        <v>5</v>
      </c>
      <c r="F1050" s="10" t="s">
        <v>4</v>
      </c>
      <c r="G1050" s="10" t="s">
        <v>6</v>
      </c>
      <c r="H1050" s="10" t="s">
        <v>107</v>
      </c>
      <c r="I1050" s="10" t="s">
        <v>4</v>
      </c>
      <c r="J1050" s="10" t="s">
        <v>9</v>
      </c>
      <c r="K1050" s="10" t="s">
        <v>108</v>
      </c>
      <c r="L1050" s="10"/>
      <c r="M1050" s="10"/>
      <c r="N1050" s="10"/>
      <c r="O1050" s="10"/>
      <c r="P1050" s="10"/>
      <c r="Q1050" s="10"/>
      <c r="R1050" s="10"/>
      <c r="S1050" s="10"/>
      <c r="T1050" s="10"/>
      <c r="U1050" s="10"/>
    </row>
    <row r="1051" spans="2:21" s="9" customFormat="1">
      <c r="B1051" s="9" t="s">
        <v>112</v>
      </c>
      <c r="C1051" s="9">
        <f>DCOUNTA(A4:T1039,E4,B1050:B1051)</f>
        <v>0</v>
      </c>
      <c r="D1051" s="9" t="s">
        <v>112</v>
      </c>
      <c r="E1051" s="10">
        <f>DSUM(A4:T1039,F4,D1050:D1051)</f>
        <v>0</v>
      </c>
      <c r="F1051" s="10" t="s">
        <v>112</v>
      </c>
      <c r="G1051" s="10" t="s">
        <v>109</v>
      </c>
      <c r="H1051" s="10">
        <f>DCOUNTA(A4:T1039,G4,F1050:G1051)</f>
        <v>0</v>
      </c>
      <c r="I1051" s="10" t="s">
        <v>112</v>
      </c>
      <c r="J1051" s="10" t="s">
        <v>110</v>
      </c>
      <c r="K1051" s="10">
        <f>DCOUNTA(A4:T1039,J4,I1050:J1051)</f>
        <v>0</v>
      </c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</row>
    <row r="1052" spans="2:21" s="9" customFormat="1"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</row>
    <row r="1053" spans="2:21" s="9" customFormat="1">
      <c r="B1053" s="9" t="s">
        <v>4</v>
      </c>
      <c r="D1053" s="9" t="s">
        <v>4</v>
      </c>
      <c r="E1053" s="10" t="s">
        <v>5</v>
      </c>
      <c r="F1053" s="10" t="s">
        <v>4</v>
      </c>
      <c r="G1053" s="10" t="s">
        <v>6</v>
      </c>
      <c r="H1053" s="10" t="s">
        <v>107</v>
      </c>
      <c r="I1053" s="10" t="s">
        <v>4</v>
      </c>
      <c r="J1053" s="10" t="s">
        <v>9</v>
      </c>
      <c r="K1053" s="10" t="s">
        <v>108</v>
      </c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</row>
    <row r="1054" spans="2:21" s="9" customFormat="1">
      <c r="B1054" s="9" t="s">
        <v>113</v>
      </c>
      <c r="C1054" s="9">
        <f>DCOUNTA(C4:T1039,E4,B1053:B1054)</f>
        <v>0</v>
      </c>
      <c r="D1054" s="9" t="s">
        <v>113</v>
      </c>
      <c r="E1054" s="10">
        <f>DSUM(A4:T1039,F4,D1053:D1054)</f>
        <v>0</v>
      </c>
      <c r="F1054" s="10" t="s">
        <v>113</v>
      </c>
      <c r="G1054" s="10" t="s">
        <v>109</v>
      </c>
      <c r="H1054" s="10">
        <f>DCOUNTA(A4:T1039,G4,F1053:G1054)</f>
        <v>0</v>
      </c>
      <c r="I1054" s="10" t="s">
        <v>113</v>
      </c>
      <c r="J1054" s="10" t="s">
        <v>110</v>
      </c>
      <c r="K1054" s="10">
        <f>DCOUNTA(A4:T1039,J4,I1053:J1054)</f>
        <v>0</v>
      </c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</row>
    <row r="1055" spans="2:21" s="9" customFormat="1"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  <c r="T1055" s="10"/>
      <c r="U1055" s="10"/>
    </row>
    <row r="1056" spans="2:21" s="9" customFormat="1"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  <c r="U1056" s="10"/>
    </row>
    <row r="1057" spans="2:52" s="9" customFormat="1" hidden="1">
      <c r="B1057" s="9" t="s">
        <v>4</v>
      </c>
      <c r="D1057" s="9" t="s">
        <v>4</v>
      </c>
      <c r="E1057" s="10" t="s">
        <v>5</v>
      </c>
      <c r="F1057" s="10" t="s">
        <v>4</v>
      </c>
      <c r="G1057" s="10" t="s">
        <v>6</v>
      </c>
      <c r="H1057" s="10" t="s">
        <v>107</v>
      </c>
      <c r="I1057" s="10" t="s">
        <v>4</v>
      </c>
      <c r="J1057" s="10" t="s">
        <v>9</v>
      </c>
      <c r="K1057" s="10" t="s">
        <v>108</v>
      </c>
      <c r="L1057" s="10"/>
      <c r="M1057" s="10"/>
      <c r="N1057" s="10"/>
      <c r="O1057" s="10"/>
      <c r="P1057" s="10"/>
      <c r="Q1057" s="10"/>
      <c r="R1057" s="10"/>
      <c r="S1057" s="10"/>
      <c r="T1057" s="10"/>
      <c r="U1057" s="10"/>
    </row>
    <row r="1058" spans="2:52" s="9" customFormat="1" hidden="1">
      <c r="B1058" s="9" t="s">
        <v>114</v>
      </c>
      <c r="C1058" s="9">
        <f>DCOUNTA(A4:T1039,E4,B1057:B1058)</f>
        <v>0</v>
      </c>
      <c r="D1058" s="9" t="s">
        <v>114</v>
      </c>
      <c r="E1058" s="10">
        <f>DSUM(A4:T1039,F4,D1057:D1058)</f>
        <v>0</v>
      </c>
      <c r="F1058" s="10" t="s">
        <v>114</v>
      </c>
      <c r="G1058" s="10" t="s">
        <v>109</v>
      </c>
      <c r="H1058" s="10">
        <f>DCOUNTA(A4:T1039,G4,F1057:G1058)</f>
        <v>0</v>
      </c>
      <c r="I1058" s="10" t="s">
        <v>114</v>
      </c>
      <c r="J1058" s="10" t="s">
        <v>110</v>
      </c>
      <c r="K1058" s="10">
        <f>DCOUNTA(A4:T1039,J4,I1057:J1058)</f>
        <v>0</v>
      </c>
      <c r="L1058" s="10"/>
      <c r="M1058" s="10"/>
      <c r="N1058" s="10"/>
      <c r="O1058" s="10"/>
      <c r="P1058" s="10"/>
      <c r="Q1058" s="10"/>
      <c r="R1058" s="10"/>
      <c r="S1058" s="10"/>
      <c r="T1058" s="10"/>
      <c r="U1058" s="10"/>
    </row>
    <row r="1059" spans="2:52" s="9" customFormat="1" hidden="1"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  <c r="T1059" s="10"/>
      <c r="U1059" s="10"/>
    </row>
    <row r="1060" spans="2:52" s="9" customFormat="1" hidden="1">
      <c r="B1060" s="9" t="s">
        <v>4</v>
      </c>
      <c r="D1060" s="9" t="s">
        <v>4</v>
      </c>
      <c r="E1060" s="10" t="s">
        <v>5</v>
      </c>
      <c r="F1060" s="10" t="s">
        <v>4</v>
      </c>
      <c r="G1060" s="10" t="s">
        <v>6</v>
      </c>
      <c r="H1060" s="10" t="s">
        <v>107</v>
      </c>
      <c r="I1060" s="10" t="s">
        <v>4</v>
      </c>
      <c r="J1060" s="10" t="s">
        <v>9</v>
      </c>
      <c r="K1060" s="10" t="s">
        <v>108</v>
      </c>
      <c r="L1060" s="10"/>
      <c r="M1060" s="10"/>
      <c r="N1060" s="10"/>
      <c r="O1060" s="10"/>
      <c r="P1060" s="10"/>
      <c r="Q1060" s="10"/>
      <c r="R1060" s="10"/>
      <c r="S1060" s="10"/>
      <c r="T1060" s="10"/>
      <c r="U1060" s="10"/>
    </row>
    <row r="1061" spans="2:52" s="9" customFormat="1" hidden="1">
      <c r="B1061" s="9" t="s">
        <v>32</v>
      </c>
      <c r="C1061" s="9">
        <f>DCOUNTA(B4:T1039,B1060,B1060:B1061)</f>
        <v>3</v>
      </c>
      <c r="D1061" s="9" t="s">
        <v>32</v>
      </c>
      <c r="E1061" s="10">
        <f>DSUM(A4:T1039,F4,D1060:D1061)</f>
        <v>15.895000000000001</v>
      </c>
      <c r="F1061" s="10" t="s">
        <v>32</v>
      </c>
      <c r="G1061" s="10" t="s">
        <v>109</v>
      </c>
      <c r="H1061" s="10">
        <f>DCOUNTA(A4:T1039,G4,F1060:G1061)</f>
        <v>1</v>
      </c>
      <c r="I1061" s="10" t="s">
        <v>32</v>
      </c>
      <c r="J1061" s="10" t="s">
        <v>110</v>
      </c>
      <c r="K1061" s="10">
        <f>DCOUNTA(A4:T1039,J4,I1060:J1061)</f>
        <v>1</v>
      </c>
      <c r="L1061" s="10"/>
      <c r="M1061" s="10"/>
      <c r="N1061" s="10"/>
      <c r="O1061" s="10"/>
      <c r="P1061" s="10"/>
      <c r="Q1061" s="10"/>
      <c r="R1061" s="10"/>
      <c r="S1061" s="10"/>
      <c r="T1061" s="10"/>
      <c r="U1061" s="10"/>
    </row>
    <row r="1062" spans="2:52" s="9" customFormat="1"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  <c r="T1062" s="10"/>
      <c r="U1062" s="10"/>
    </row>
    <row r="1063" spans="2:52" s="9" customFormat="1" ht="15.75">
      <c r="C1063" s="11" t="s">
        <v>115</v>
      </c>
      <c r="D1063" s="11" t="s">
        <v>116</v>
      </c>
      <c r="E1063" s="11" t="s">
        <v>117</v>
      </c>
      <c r="F1063" s="11" t="s">
        <v>118</v>
      </c>
      <c r="G1063" s="11" t="s">
        <v>119</v>
      </c>
      <c r="H1063" s="10"/>
      <c r="I1063" s="10"/>
      <c r="J1063" s="10"/>
      <c r="K1063" s="10"/>
      <c r="L1063" s="10"/>
      <c r="M1063" s="10"/>
      <c r="N1063" s="10"/>
      <c r="O1063" s="12"/>
      <c r="P1063" s="10"/>
      <c r="Q1063" s="10"/>
      <c r="R1063" s="10"/>
      <c r="S1063" s="10"/>
      <c r="T1063" s="10"/>
      <c r="U1063" s="10"/>
      <c r="AY1063" s="9" t="s">
        <v>120</v>
      </c>
      <c r="AZ1063" s="9" t="s">
        <v>121</v>
      </c>
    </row>
    <row r="1064" spans="2:52" s="9" customFormat="1" ht="15.75">
      <c r="C1064" s="13">
        <f>C1045</f>
        <v>9</v>
      </c>
      <c r="D1064" s="14" t="s">
        <v>122</v>
      </c>
      <c r="E1064" s="14">
        <f>E1045</f>
        <v>55.165000000000006</v>
      </c>
      <c r="F1064" s="13">
        <f>H1045</f>
        <v>5</v>
      </c>
      <c r="G1064" s="13">
        <f>K1045</f>
        <v>2</v>
      </c>
      <c r="H1064" s="10"/>
      <c r="I1064" s="10"/>
      <c r="J1064" s="10"/>
      <c r="K1064" s="10"/>
      <c r="L1064" s="10"/>
      <c r="M1064" s="10"/>
      <c r="N1064" s="10"/>
      <c r="O1064" s="12"/>
      <c r="P1064" s="10"/>
      <c r="Q1064" s="10"/>
      <c r="R1064" s="10"/>
      <c r="S1064" s="10"/>
      <c r="T1064" s="10"/>
      <c r="U1064" s="10"/>
    </row>
    <row r="1065" spans="2:52" s="9" customFormat="1" ht="15.75">
      <c r="C1065" s="13">
        <f>C1048</f>
        <v>0</v>
      </c>
      <c r="D1065" s="14" t="s">
        <v>123</v>
      </c>
      <c r="E1065" s="14">
        <f>E1048</f>
        <v>0</v>
      </c>
      <c r="F1065" s="13">
        <f>H1048</f>
        <v>0</v>
      </c>
      <c r="G1065" s="13">
        <f>K1048</f>
        <v>0</v>
      </c>
      <c r="H1065" s="10"/>
      <c r="I1065" s="10"/>
      <c r="J1065" s="10"/>
      <c r="K1065" s="10"/>
      <c r="L1065" s="10"/>
      <c r="M1065" s="10"/>
      <c r="N1065" s="10"/>
      <c r="O1065" s="12"/>
      <c r="P1065" s="10"/>
      <c r="Q1065" s="10"/>
      <c r="R1065" s="10"/>
      <c r="S1065" s="10"/>
      <c r="T1065" s="10"/>
      <c r="U1065" s="10"/>
    </row>
    <row r="1066" spans="2:52" s="9" customFormat="1" ht="15.75">
      <c r="C1066" s="13">
        <f>C1051</f>
        <v>0</v>
      </c>
      <c r="D1066" s="14" t="s">
        <v>124</v>
      </c>
      <c r="E1066" s="14">
        <f>E1051</f>
        <v>0</v>
      </c>
      <c r="F1066" s="13">
        <f>H1051</f>
        <v>0</v>
      </c>
      <c r="G1066" s="13">
        <f>K1051</f>
        <v>0</v>
      </c>
      <c r="H1066" s="10"/>
      <c r="I1066" s="10"/>
      <c r="J1066" s="10"/>
      <c r="K1066" s="10"/>
      <c r="L1066" s="10"/>
      <c r="M1066" s="10"/>
      <c r="N1066" s="10"/>
      <c r="O1066" s="12"/>
      <c r="P1066" s="10"/>
      <c r="Q1066" s="10"/>
      <c r="R1066" s="10"/>
      <c r="S1066" s="10"/>
      <c r="T1066" s="10"/>
      <c r="U1066" s="10"/>
    </row>
    <row r="1067" spans="2:52" s="9" customFormat="1" ht="15.75">
      <c r="C1067" s="13">
        <f>C1054</f>
        <v>0</v>
      </c>
      <c r="D1067" s="14" t="s">
        <v>125</v>
      </c>
      <c r="E1067" s="14">
        <f>E1054</f>
        <v>0</v>
      </c>
      <c r="F1067" s="13">
        <f>H1054</f>
        <v>0</v>
      </c>
      <c r="G1067" s="13">
        <f>K1054</f>
        <v>0</v>
      </c>
      <c r="H1067" s="10"/>
      <c r="I1067" s="10"/>
      <c r="J1067" s="10"/>
      <c r="K1067" s="10"/>
      <c r="L1067" s="10"/>
      <c r="M1067" s="10"/>
      <c r="N1067" s="10"/>
      <c r="O1067" s="12"/>
      <c r="P1067" s="10"/>
      <c r="Q1067" s="10"/>
      <c r="R1067" s="10"/>
      <c r="S1067" s="10"/>
      <c r="T1067" s="10"/>
      <c r="U1067" s="10"/>
    </row>
    <row r="1068" spans="2:52" s="9" customFormat="1" ht="15.75">
      <c r="C1068" s="13">
        <f>C1058</f>
        <v>0</v>
      </c>
      <c r="D1068" s="14" t="s">
        <v>114</v>
      </c>
      <c r="E1068" s="14">
        <f>E1058</f>
        <v>0</v>
      </c>
      <c r="F1068" s="13">
        <f>H1058</f>
        <v>0</v>
      </c>
      <c r="G1068" s="13">
        <f>K1058</f>
        <v>0</v>
      </c>
      <c r="H1068" s="10"/>
      <c r="I1068" s="10"/>
      <c r="J1068" s="10"/>
      <c r="K1068" s="10"/>
      <c r="L1068" s="10"/>
      <c r="M1068" s="10"/>
      <c r="N1068" s="10"/>
      <c r="O1068" s="12"/>
      <c r="P1068" s="10"/>
      <c r="Q1068" s="10"/>
      <c r="R1068" s="10"/>
      <c r="S1068" s="10"/>
      <c r="T1068" s="10"/>
      <c r="U1068" s="10"/>
    </row>
    <row r="1069" spans="2:52" s="9" customFormat="1" ht="15.75">
      <c r="C1069" s="13">
        <f>C1061</f>
        <v>3</v>
      </c>
      <c r="D1069" s="14" t="s">
        <v>126</v>
      </c>
      <c r="E1069" s="14">
        <f>E1061</f>
        <v>15.895000000000001</v>
      </c>
      <c r="F1069" s="13">
        <f>H1061</f>
        <v>1</v>
      </c>
      <c r="G1069" s="13">
        <f>K1061</f>
        <v>1</v>
      </c>
      <c r="H1069" s="10"/>
      <c r="I1069" s="10"/>
      <c r="J1069" s="10"/>
      <c r="K1069" s="10"/>
      <c r="L1069" s="10"/>
      <c r="M1069" s="10"/>
      <c r="N1069" s="10"/>
      <c r="O1069" s="12"/>
      <c r="P1069" s="10"/>
      <c r="Q1069" s="10"/>
      <c r="R1069" s="10"/>
      <c r="S1069" s="10"/>
      <c r="T1069" s="10"/>
      <c r="U1069" s="10"/>
    </row>
    <row r="1070" spans="2:52" s="9" customFormat="1" ht="15.75">
      <c r="C1070" s="15"/>
      <c r="D1070" s="11" t="s">
        <v>127</v>
      </c>
      <c r="E1070" s="11">
        <f>E1064</f>
        <v>55.165000000000006</v>
      </c>
      <c r="F1070" s="15"/>
      <c r="G1070" s="10"/>
      <c r="H1070" s="10"/>
      <c r="I1070" s="10"/>
      <c r="J1070" s="10"/>
      <c r="K1070" s="10"/>
      <c r="L1070" s="10"/>
      <c r="M1070" s="10"/>
      <c r="N1070" s="10"/>
      <c r="O1070" s="12"/>
      <c r="P1070" s="10"/>
      <c r="Q1070" s="10"/>
      <c r="R1070" s="10"/>
      <c r="S1070" s="10"/>
      <c r="T1070" s="10"/>
      <c r="U1070" s="10"/>
    </row>
    <row r="1071" spans="2:52" s="9" customFormat="1" ht="15.75">
      <c r="C1071" s="15"/>
      <c r="D1071" s="11" t="s">
        <v>128</v>
      </c>
      <c r="E1071" s="11">
        <f>E1064+E1065+E1066+E1067+E1068+E1069</f>
        <v>71.06</v>
      </c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  <c r="T1071" s="10"/>
      <c r="U1071" s="10"/>
    </row>
    <row r="1072" spans="2:52" s="1" customFormat="1" ht="12.75" customHeight="1"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</row>
    <row r="1073" spans="5:20" s="1" customFormat="1"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</row>
    <row r="1074" spans="5:20" s="1" customFormat="1"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</row>
    <row r="1075" spans="5:20" s="1" customFormat="1"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</row>
    <row r="1076" spans="5:20" s="1" customForma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5:20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5:20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5:20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5:20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5:20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5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5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5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5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5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5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5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2021-02-17T22:35:30Z</dcterms:created>
  <dcterms:modified xsi:type="dcterms:W3CDTF">2021-02-17T22:35:44Z</dcterms:modified>
</cp:coreProperties>
</file>