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063" i="1"/>
  <c r="C1071" s="1"/>
  <c r="K1060"/>
  <c r="G1070" s="1"/>
  <c r="H1060"/>
  <c r="F1070" s="1"/>
  <c r="E1060"/>
  <c r="E1070" s="1"/>
  <c r="C1060"/>
  <c r="C1070" s="1"/>
  <c r="K1056"/>
  <c r="G1069" s="1"/>
  <c r="H1056"/>
  <c r="F1069" s="1"/>
  <c r="E1056"/>
  <c r="E1069" s="1"/>
  <c r="C1056"/>
  <c r="C1069" s="1"/>
  <c r="K1053"/>
  <c r="G1068" s="1"/>
  <c r="H1053"/>
  <c r="F1068" s="1"/>
  <c r="E1053"/>
  <c r="E1068" s="1"/>
  <c r="C1053"/>
  <c r="C1068" s="1"/>
  <c r="K1050"/>
  <c r="G1067" s="1"/>
  <c r="H1050"/>
  <c r="F1067" s="1"/>
  <c r="E1050"/>
  <c r="E1067" s="1"/>
  <c r="C1050"/>
  <c r="C1067" s="1"/>
  <c r="C1047"/>
  <c r="C1066" s="1"/>
  <c r="J15"/>
  <c r="I15"/>
  <c r="H15"/>
  <c r="G15"/>
  <c r="F15"/>
  <c r="J14"/>
  <c r="K1063" s="1"/>
  <c r="G1071" s="1"/>
  <c r="I14"/>
  <c r="H14"/>
  <c r="G14"/>
  <c r="H1063" s="1"/>
  <c r="F1071" s="1"/>
  <c r="F14"/>
  <c r="E1063" s="1"/>
  <c r="E1071" s="1"/>
  <c r="J13"/>
  <c r="I13"/>
  <c r="H13"/>
  <c r="G13"/>
  <c r="F13"/>
  <c r="J12"/>
  <c r="I12"/>
  <c r="H12"/>
  <c r="G12"/>
  <c r="F12"/>
  <c r="J11"/>
  <c r="I11"/>
  <c r="H11"/>
  <c r="G11"/>
  <c r="F11"/>
  <c r="J10"/>
  <c r="I10"/>
  <c r="H10"/>
  <c r="G10"/>
  <c r="F10"/>
  <c r="J9"/>
  <c r="I9"/>
  <c r="H9"/>
  <c r="G9"/>
  <c r="F9"/>
  <c r="J8"/>
  <c r="I8"/>
  <c r="H8"/>
  <c r="G8"/>
  <c r="F8"/>
  <c r="J7"/>
  <c r="I7"/>
  <c r="H7"/>
  <c r="G7"/>
  <c r="F7"/>
  <c r="J6"/>
  <c r="I6"/>
  <c r="H6"/>
  <c r="G6"/>
  <c r="F6"/>
  <c r="J5"/>
  <c r="K1047" s="1"/>
  <c r="G1066" s="1"/>
  <c r="I5"/>
  <c r="H5"/>
  <c r="G5"/>
  <c r="H1047" s="1"/>
  <c r="F1066" s="1"/>
  <c r="F5"/>
  <c r="E1047" s="1"/>
  <c r="E1066" s="1"/>
  <c r="E1072" l="1"/>
  <c r="E1073"/>
</calcChain>
</file>

<file path=xl/sharedStrings.xml><?xml version="1.0" encoding="utf-8"?>
<sst xmlns="http://schemas.openxmlformats.org/spreadsheetml/2006/main" count="217" uniqueCount="117">
  <si>
    <t>ENVEJECIMIENTO Y FRAGILIDAD DE LAS PERSONAS MAYORES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</si>
  <si>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</si>
  <si>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</si>
  <si>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</si>
  <si>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</si>
  <si>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</si>
  <si>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</si>
  <si>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</si>
  <si>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</si>
  <si>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</si>
  <si>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</si>
  <si>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</si>
  <si>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</si>
  <si>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</si>
  <si>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</si>
  <si>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</si>
  <si>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</si>
  <si>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</si>
  <si>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</si>
  <si>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</si>
  <si>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Portegijs, E; Timmermans, EJ; Castell, MV; Dennison, EM; Herbolsheimer, F; Limongi, F; van der Pas, S; Schaap, LA; van Schoor, N; Deeg, DJH</t>
  </si>
  <si>
    <t>Neighborhood Resources Associated With Active Travel in Older Adults-A Cohort Study in Six European Countries</t>
  </si>
  <si>
    <t>JOURNAL OF AGING AND PHYSICAL ACTIVITY</t>
  </si>
  <si>
    <t>Article</t>
  </si>
  <si>
    <t>[Portegijs, Erja] Univ Jyvaskyla, Fac Sport &amp; Hlth Sci, Jyvaskyla, Finland; [Portegijs, Erja] Univ Jyvaskyla, Gerontol Res Ctr, Jyvaskyla, Finland; [Timmermans, Erik J.; van der Pas, Suzan; van Schoor, Natasja; Deeg, Dorly J. H.] Amsterdam Univ Med Ctr, VU Univ Med Ctr, Dept Epidemiol &amp; Biostat, Amsterdam Publ Hlth Res Inst, Amsterdam, Netherlands; [Castell, Maria, V] Univ Autonoma Madrid, Fac Med, Dept Prevent Med &amp; Publ Hlth, Unit Primary Care &amp; Family Med, Madrid, Spain; [Castell, Maria, V] Doctor Castroviejo Primary Care Hlth Univ Ctr, Northern Primary Care Hlth Directorate, Madrid, Spain; [Castell, Maria, V] Hosp La Paz Inst Hlth Res IdiPAZ, Madrid, Spain; [Dennison, Elaine M.] Univ Southampton, MRC Lifecourse Epidemiol Unit, Southampton, Hants, England; [Herbolsheimer, Florian] Simon Fraser Univ, Dept Gerontol, Vancouver, BC, Canada; [Limongi, Federica] CNR, Aging Branch, Inst Neurosci, Padua, Italy; [van der Pas, Suzan] Univ Appl Sci Leiden, Fac Social Work &amp; Appl Psychol, Leiden, Netherlands; [Schaap, Laura A.] Vrije Univ Amsterdam, Fac Sci, Dept Hlth Sci, Amsterdam Publ Hlth Res Inst, Amsterdam, Netherlands</t>
  </si>
  <si>
    <t>Portegijs, E (corresponding author), Univ Jyvaskyla, Fac Sport &amp; Hlth Sci, Jyvaskyla, Finland.; Portegijs, E (corresponding author), Univ Jyvaskyla, Gerontol Res Ctr, Jyvaskyla, Finland.</t>
  </si>
  <si>
    <t>1063-8652</t>
  </si>
  <si>
    <t>DEC</t>
  </si>
  <si>
    <t>Hernandez, AMR; Alarcon, T; Menendez-Colino, R; Maestre, IM; Gonzalez-Montalvo, JI; Puime, AO</t>
  </si>
  <si>
    <t>Factors affecting exercise program adherence in patients with acute hip fracture and impact on one-year survival</t>
  </si>
  <si>
    <t>BRAZILIAN JOURNAL OF PHYSICAL THERAPY</t>
  </si>
  <si>
    <t>[Rosas Hernandez, Ana Maria] Program Colciencias, Bogota, Colombia; [Rosas Hernandez, Ana Maria; Puime, Angel Otero] Univ Autonoma Madrid, Dept Prevent Med, Madrid, Spain; [Rosas Hernandez, Ana Maria; Alarcon, Teresa; Menendez-Colino, Rocio; Maestre, Isabel Martin; Gonzalez-Montalvo, Juan Ignacio; Puime, Angel Otero] La Paz Univ Hosp, Res Inst Idipaz, Madrid, Spain; [Alarcon, Teresa; Menendez-Colino, Rocio; Maestre, Isabel Martin; Gonzalez-Montalvo, Juan Ignacio] Hosp Univ La Paz, Dept Geriatr Med, Madrid, Spain; [Alarcon, Teresa; Menendez-Colino, Rocio; Maestre, Isabel Martin; Gonzalez-Montalvo, Juan Ignacio] Univ Autonoma Madrid, Dept Med, Madrid, Spain</t>
  </si>
  <si>
    <t>Hernandez, AMR (corresponding author), Univ Autonoma Madrid, Dept Prevent Med, Publ Hlth &amp; Microbiol, Calle Arzobispo Morcillo 4, Madrid 28029, Spain.</t>
  </si>
  <si>
    <t>1413-3555</t>
  </si>
  <si>
    <t>NOV-DEC</t>
  </si>
  <si>
    <t>Perez-Rodriguez, P; Rabes-Rodriguez, L; Saez-Nieto, C; Alarcon, TA; Queipo, R; Otero-Puime, A; Montalvo, JIG</t>
  </si>
  <si>
    <t>Handgrip strength predicts 1-year functional recovery and mortality in hip fracture patients</t>
  </si>
  <si>
    <t>MATURITAS</t>
  </si>
  <si>
    <t>[Perez-Rodriguez, Patricia; Rabes-Rodriguez, Laura; Saez-Nieto, Carmen; Alarcon, Teresa Alarcon; Gonzalez Montalvo, Juan Ignacio] La Paz Univ Hosp, Dept Geriatr, Madrid, Spain; [Queipo, Rocio] European Univ Madrid, Dept Pharm &amp; Biotechnol, Madrid, Spain; [Otero-Puime, Angel] Autonomous Univ Madrid, Dept Prevent Med, Madrid, Spain</t>
  </si>
  <si>
    <t>Perez-Rodriguez, P (corresponding author), La Paz Univ Hosp, Dept Geriatr, Madrid, Spain.</t>
  </si>
  <si>
    <t>0378-5122</t>
  </si>
  <si>
    <t>NOV</t>
  </si>
  <si>
    <t>Fernandez-Caso, B; Vazquez, R; Alarcon, T; Giron, R; Lopez-Gimenez, MR; Domingo, D</t>
  </si>
  <si>
    <t>Prevalence and importance of non-tuberculous mycobacteria in adult patients with cystic fibrosis in a hospital in Madrid</t>
  </si>
  <si>
    <t>ENFERMEDADES INFECCIOSAS Y MICROBIOLOGIA CLINICA</t>
  </si>
  <si>
    <t>[Fernandez-Caso, Belen; Alarcon, Teresa; Domingo, Diego] Hosp Univ La Princesa, Inst Invest Sanitaria Princesa, Serv Microbiol, Madrid, Spain; [Vazquez, Rocio; Alarcon, Teresa; Rosario Lopez-Gimenez, M.; Domingo, Diego] Univ Autonoma Madrid, Fac Med, Dept Med Prevent Salud Publ &amp; Microbiol, Madrid, Spain; [Giron, Rosa] Hosp Univ La Princesa, Inst Invest Sanitaria Princesa, Serv Neumol, Madrid, Spain</t>
  </si>
  <si>
    <t>Fernandez-Caso, B (corresponding author), Hosp Univ La Princesa, Inst Invest Sanitaria Princesa, Serv Microbiol, Madrid, Spain.</t>
  </si>
  <si>
    <t>0213-005X</t>
  </si>
  <si>
    <t>AUG-SEP</t>
  </si>
  <si>
    <t>Ortega-Hernandez, A; Martinez-Martinez, E; Gomez-Gordo, R; Lopez-Andres, N; Fernandez-Celis, A; Gutierrrez-Miranda, B; Nieto, ML; Alarcon, T; Alba, C; Gomez-Garre, D; Cachofeiro, V</t>
  </si>
  <si>
    <t>The Interaction between Mitochondrial Oxidative Stress and Gut Microbiota in the Cardiometabolic Consequences in Diet-Induced Obese Rats</t>
  </si>
  <si>
    <t>ANTIOXIDANTS</t>
  </si>
  <si>
    <t>[Ortega-Hernandez, Adriana; Gomez-Gordo, Ruben; Gomez-Garre, Dulcenombre] Hosp Clin San Carlos, Vasc Biol &amp; Microbiota Lab, Inst Invest Sanitaria San Carlos IdISSC, Madrid 28040, Spain; [Ortega-Hernandez, Adriana; Martinez-Martinez, Ernesto; Gomez-Gordo, Ruben; Luisa Nieto, Maria; Gomez-Garre, Dulcenombre; Cachofeiro, Victoria] Inst Salud Carlos III, Ciber Enfermedades Cardiovasc CIBERCV, Madrid 28029, Spain; [Martinez-Martinez, Ernesto; Cachofeiro, Victoria] Univ Complutense Madrid, Fac Med, Dept Fisiol, Madrid 28007, Spain; [Martinez-Martinez, Ernesto; Cachofeiro, Victoria] Inst Invest Sanitaria Gregorio Maranon IiSGM, Madrid 28007, Spain; [Lopez-Andres, Natalia; Fernandez-Celis, Amaya] Univ Publ Navarra UPNA, IdiSNA, Complejo Hosp Navarra CHN, Cardiovasc Translat Res,Navarrabiomed, Pamplona 31008, Spain; [Gutierrrez-Miranda, Beatriz; Luisa Nieto, Maria] Univ Valladolid, Inst Biol &amp; Genet Mol, CSIC, Valladolid 47003, Spain; [Alarcon, Teresa] Univ Autonoma Madrid, Inst Invest Sanitaria La Princesa, Dept Med Prevent Salud Publ &amp; Microbiol, Serv Microbiol,Hosp Univ La Princesa,Fac Med, Madrid 28006, Spain; [Alba, Claudio] Univ Complutense Madrid, Fac Vet, Secc Departamental Farm Galen &amp; Tecnol Alimentari, Madrid 28040, Spain</t>
  </si>
  <si>
    <t>Gomez-Garre, D (corresponding author), Hosp Clin San Carlos, Vasc Biol &amp; Microbiota Lab, Inst Invest Sanitaria San Carlos IdISSC, Madrid 28040, Spain.; Gomez-Garre, D; Cachofeiro, V (corresponding author), Inst Salud Carlos III, Ciber Enfermedades Cardiovasc CIBERCV, Madrid 28029, Spain.; Cachofeiro, V (corresponding author), Univ Complutense Madrid, Fac Med, Dept Fisiol, Madrid 28007, Spain.; Cachofeiro, V (corresponding author), Inst Invest Sanitaria Gregorio Maranon IiSGM, Madrid 28007, Spain.</t>
  </si>
  <si>
    <t>2076-3921</t>
  </si>
  <si>
    <t>JUL</t>
  </si>
  <si>
    <t>van Schoor, NM; Dennison, E; Castell, MV; Cooper, C; Edwards, MH; Maggi, S; Pedersen, NL; van der Pas, S; Rijnhart, JJM; Lips, P; Deeg, DJH</t>
  </si>
  <si>
    <t>Clinical osteoarthritis of the hip and knee and fall risk: The role of low physical functioning and pain medication</t>
  </si>
  <si>
    <t>SEMINARS IN ARTHRITIS AND RHEUMATISM</t>
  </si>
  <si>
    <t>[van Schoor, N. M.; van der Pas, S.; Rijnhart, J. J. M.; Deeg, D. J. H.] Vrije Univ Amsterdam, Dept Epidemiol &amp; Biostat, Amsterdam UMC, Amsterdam Publ Hlth, Amsterdam, Netherlands; [Dennison, E.; Cooper, C.; Edwards, M. H.] Univ Southampton, Southampton Gen Hosp, Southampton, Hants, England; [Castell, M., V] Univ Autonoma Madrid, Northern Hlth Care Directorate Community Madrid, Hosp La Paz Inst Hlth Res IdiPAZ Madrid,Family Me, Sch Med,Doctor Castroviejo Hlth Ctr,Med Dept, Madrid, Spain; [Maggi, S.] CNR, Neurosci Inst, Padua, Italy; [Pedersen, N. L.] Karolinska Inst, Stockholm, Sweden; [van der Pas, S.] Univ Appl Sci Leiden, Leiden, Netherlands; [Lips, P.] Vrije Univ Amsterdam Med Ctr, Endocrine Sect, Dept Internal Med, Amsterdam, Netherlands</t>
  </si>
  <si>
    <t>van Schoor, NM (corresponding author), Vrije Univ Amsterdam, Dept Epidemiol &amp; Biostat, Amsterdam UMC, Amsterdam Publ Hlth, Amsterdam, Netherlands.</t>
  </si>
  <si>
    <t>0049-0172</t>
  </si>
  <si>
    <t>JUN</t>
  </si>
  <si>
    <t>McNicholl, AG; Garre, A; Llorca, L; Bujanda, L; Molina-Infante, J; Barenys, M; Perez, J; Guerrero-Torres, MD; Tamayo, E; Montes, M; Prados-Manzano, R; Sanchez-Garcia, A; Ramas, M; Blanco, VBV; Montoro, M; Calvet, X; Figuerola, A; Lario, S; Quilez, E; Lanas, A; Silva-Pomarino, P; Perez-Aisa, A; Donday, MG; Belloc, B; Montserrat-Torres, A; Fernandez-Moreno, N; Ramirez, MJ; Alarcon, T; Gisbert, JP</t>
  </si>
  <si>
    <t>Prospective, study comparing the accuracy of two different stool antigen tests (Premier Platinum HpSA and novel ImmunoCard STATI rapid test) for the diagnosis of Helicobacter pylori infection</t>
  </si>
  <si>
    <t>GASTROENTEROLOGIA Y HEPATOLOGIA</t>
  </si>
  <si>
    <t>[McNicholl, Adrian G.; Garre, Ana; Perez, Julia; Ramas, Mercedes; Donday, Maria G.; Gisbert, Javier P.] Univ Autonoma Madrid, Inst Invest Sanitaria Princesa IIS IP, Ctr Invest Biomed Red Enfermedades Hepat &amp; Digest, Gastroenterol Unit,La Princesa Univ Hosp, Madrid, Spain; [Llorca, Laura; Guerrero-Torres, Maria D.; Valdez Blanco, Veronica B.; Alarcon, Teresa] La Princesa Univ Hosp, Microbiol Serv, Madrid, Spain; [Llorca, Laura; Guerrero-Torres, Maria D.; Valdez Blanco, Veronica B.; Alarcon, Teresa] Inst Invest Sanitaria Princesa IIS IP, Madrid, Spain; [Bujanda, Luis] Univ Basque Country, Donostia Univ Hosp, Digest Serv, UPV EHU, San Sebastian, Spain; [Bujanda, Luis] Univ Basque Country, Inst Biodonostia, UPV EHU, San Sebastian, Spain; [Bujanda, Luis] CIBERehd, San Sebastian, Spain; [Molina-Infante, Javier; Prados-Manzano, Raul] San Pedro Alcantara Hosp, Digest Serv, Caceres, Spain; [Molina-Infante, Javier; Prados-Manzano, Raul] CIBERehd, Caceres, Spain; [Barenys, Merce] Viladecans Hosp, Digest Serv, Barcelona, Spain; [Tamayo, Esther; Montes, Milagrosa] Donostia Univ Hosp, Microbiol Serv, San Sebastian, Spain; [Tamayo, Esther; Montes, Milagrosa] Ctr Invest Biomed Red Enfermedades Resp CIBERES, Inst Biodonostia, San Sebastian, Spain; [Tamayo, Esther; Montes, Milagrosa] Ctr Invest Biomed Red Enfermedades Resp, Inst Biodonostia, San Sebastian, Spain; [Sanchez-Garcia, Ariadna] Hosp Clin Barcelona, Digest Serv, Barcelona, Spain; [Sanchez-Garcia, Ariadna] CIBERehd, Barcelona, Spain; [Montoro, Miguel; Belloc, Blanca] San Jorge Hosp, Digest Serv, Huesca, Spain; [Calvet, Xavier; Figuerola, Ariadna; Lario, Sergio; Quilez, Eia; Montserrat-Torres, Antonia; Jose Ramirez, Maria] Hosp Univ Parc Tauli, Digest Serv, Sabadell, Spain; [Calvet, Xavier; Figuerola, Ariadna; Lario, Sergio; Quilez, Eia; Montserrat-Torres, Antonia; Jose Ramirez, Maria] CIBERehd, Sabadell, Spain; [Lanas, Angel] Lozano Blesa Hosp, Digest Serv, Zaragoza, Spain; [Lanas, Angel] CIBERehd, Zaragoza, Spain; [Silva-Pomarino, Pia] Castellon Hosp, Digest Serv, Castellon de La Plana, Spain; [Perez-Aisa, Angeles; Fernandez-Moreno, Nuria] Agencia Sanitaria Costa Sol Hosp, Digest Serv, Malaga, Spain</t>
  </si>
  <si>
    <t>Gisbert, JP (corresponding author), Univ Autonoma Madrid, Inst Invest Sanitaria Princesa IIS IP, Ctr Invest Biomed Red Enfermedades Hepat &amp; Digest, Gastroenterol Unit,La Princesa Univ Hosp, Madrid, Spain.</t>
  </si>
  <si>
    <t>0210-5705</t>
  </si>
  <si>
    <t>MAR</t>
  </si>
  <si>
    <t>Alarcon, T; Ojeda-Thies, C; Saez-Lopez, P; Gomez-Campelo, P; Navarro-Castellanos, L; Otero-Puime, A; Gonzalez-Montalvo, J</t>
  </si>
  <si>
    <t>Usefulness of a national hip fracture registry to evaluate the profile of patients in whom antiosteoporotic treatment is prescribed following hospital discharge</t>
  </si>
  <si>
    <t>OSTEOPOROSIS INTERNATIONAL</t>
  </si>
  <si>
    <t>[Alarcon, T.; Gonzalez-Montalvo, J. I.] Hosp Univ La Paz, Madrid, Spain; [Alarcon, T.; Saez-Lopez, P.; Gomez-Campelo, P.; Navarro-Castellanos, L.; Otero-Puime, A.; Gonzalez-Montalvo, J. I.] Inst Invest Hosp La Paz IdiPAZ, Madrid, Spain; [Ojeda-Thies, C.] Hosp Univ 12 Octubre, Madrid, Spain; [Saez-Lopez, P.] Hosp Univ Fdn Alcorcon, Madrid, Spain; [Saez-Lopez, P.] Spanish Natl Hip Fracture Registry, Madrid, Spain</t>
  </si>
  <si>
    <t>Alarcon, T (corresponding author), Hosp Univ La Paz, Madrid, Spain.; Alarcon, T (corresponding author), Inst Invest Hosp La Paz IdiPAZ, Madrid, Spain.</t>
  </si>
  <si>
    <t>0937-941X</t>
  </si>
  <si>
    <t>Gonzalez-Guerrero, Jose Luis; Paredes-Galan, Emilio; Ferrero-Martinez, Ana Isabel; Galan, Maria Concepcion; Hornillos-Calvo, Mercedes; Menendez-Colino, Rocio; Torres-Torres, Ivett; Rodriguez-Artalejo, Fernando; Rodriguez-Pascual, Carlos</t>
  </si>
  <si>
    <t>[Characteristics and one-year outcomes in elderly patients hospitalised with heart failure and preserved, mid-range and reduced ejection fraction].</t>
  </si>
  <si>
    <t>Revista espanola de geriatria y gerontologia</t>
  </si>
  <si>
    <t>Servicio de Geriatria, Complejo Hospitalario Universitario de Caceres, Caceres, Espana. Electronic address: jlgonzalez@movistar.es.; Servicio de Cardiologia, Complejo Hospitalario Universitario de Vigo, Vigo, Espana.; Servicio de Geriatria, Complejo Hospitalario Universitario de Vigo, Vigo, Espana.; Servicio de Geriatria, Complejo Hospitalario de Oviedo, Oviedo, Espana.; Servicio de Geriatria, Hospital Universitario de Guadalajara, Guadalajara, Espana.; Servicio de Geriatria, Hospital Universitario La Paz, Madrid, Espana.; Servicio de Geriatria, Complejo Hospitalario de Albacete, Albacete, Espana.; Departamento de Medicina Preventiva y Salud Publica, Universidad Autonoma de Madrid/Idipaz y CIBERESP, Madrid, Espana.</t>
  </si>
  <si>
    <t>No tiene</t>
  </si>
  <si>
    <t>1578-1747</t>
  </si>
  <si>
    <t>2020  (Epub 2020 Feb 17)</t>
  </si>
  <si>
    <t>195-200</t>
  </si>
  <si>
    <t>Gonzalez-Montalvo, Juan Ignacio; Ramirez-Martin, Raquel; Menendez Colino, Rocio; Alarcon, Teresa; Tarazona-Santabalbina, Francisco Jose; Martinez-Velilla, Nicolas; Vidan, Maria Teresa; Pi-Figueras Valls, Maria; Formiga, Francesc; Rodriguez Couso, Myriam; Hormigo Sanchez, Ana Isabel; Vilches-Moraga, Arturo; Rodriguez-Pascual, Carlos; Gutierrez Rodriguez, Jose; Gomez-Pavon, Javier; Saez Lopez, Pilar; Bermejo Boixareu, Cristina; Serra Rexach, Jose Antonio; Martinez Peromingo, Javier; Sanchez Castellano, Carmen; Gonzalez Guerrero, Jose Luis; Martin-Sanchez, Francisco Javier</t>
  </si>
  <si>
    <t>[Cross-speciality geriatrics: A health-care challenge for the 21st century].</t>
  </si>
  <si>
    <t>Review</t>
  </si>
  <si>
    <t>Servicio de Geriatria, Hospital Universitario La Paz, IdiPAZ, Madrid, Espana; Facultad de Medicina, Universidad Autonoma de Madrid, Madrid, Espana. Electronic address: juanignacio.gonzalez@salud.madrid.org.; Servicio de Geriatria, Hospital Universitario La Paz, IdiPAZ, Madrid, Espana.; Servicio de Geriatria, Hospital Universitario La Paz, IdiPAZ, Madrid, Espana; Facultad de Medicina, Universidad Autonoma de Madrid, Madrid, Espana.; Servicio de Geriatria, Hospital Universitario de La Ribera, Alzira, Alicante, Espana.; Navarrabiomed, Complejo Hospitalario de Navarra (CHN), Universidad Publica de Navarra (UPNA), IDISNA, Pamplona, Espana.; Servicio de Geriatria, Hospital General Universitario Gregorio Maranon, IiSGM, Facultad de Medicina, Universidad Complutense de Madrid, CIBERFES, Madrid, Espana.; Servicio de Geriatria, Hospital del Mar, Parc de Salut Mar, Barcelona, Espana.; Unidad de Geriatria, Servicio de Medicina Interna, IDIBELL, Hospital Universitario de Bellvitge, LHospitalet de Llobregat, Barcelona, Espana.; Servicio de Geriatria, Hospital Universitario Fundacion Jimenez Diaz, Madrid, Espana.; Servicio de Geriatria, Hospital Universitario Fundacion Jimenez Diaz, Madrid, Espana; Facultad de Medicina, Universidad Autonoma de Madrid, Madrid, Espana.; Servicio de Geriatria, Salford Royal NHS Foundation Trust, Facultad de Medicina, Universidad de Manchester, Manchester, Inglaterra.; Servicio de Geriatria, Complejo Hospitalario Universitario de Vigo, Vigo, Espana.; Area de Gestion Clinica de Geriatria, Hospital Monte Naranco, Instituto de Investigacion Sanitaria del Principado de Asturias, Oviedo, Espana.; Servicio de Geriatria, Hospital Central de la Cruz Roja San Jose y Santa Adela, Facultad de Medicina, Universidad Alfonso X el Sabio, Madrid, Espana.; Unidad de Geriatria, Hospital Universitario Fundacion de Alcorcon, IdiPAZ, Alcorcon, Madrid, Espana.; Servicio de Geriatria, Hospital Universitario Puerta de Hierro, Majadahonda, Madrid, Espana.; Servicio de Geriatria. Hospital Universitario Rey Juan Carlos, Mostoles, Madrid, Espana.; Servicio de Geriatria, Hospital Universitario Ramon y Cajal, IRYCIS, Madrid, Espana.; Servicio de Geriatria, Hospital San Pedro de Alcantara, Complejo Hospitalario Universitario de Caceres, Caceres, Espana.; Servicio de Urgencias, Hospital Universitario Clinico San Carlos, IdiSSC, Facultad de Medicina, Universidad Complutense de Madrid, Madrid, Espana.</t>
  </si>
  <si>
    <t>; Lopez, Saez/AAD-4083-2020</t>
  </si>
  <si>
    <t>2020  (Epub 2019 Dec 20)</t>
  </si>
  <si>
    <t>84-97</t>
  </si>
  <si>
    <t>Garcia-Gollarte, Fermin; Rios German, Peggy P; Alarcon, Teresa; Paz, Francisco Jose; Cuenllas-Diaz, Alvaro; Gonzalez-Montalvo, Juan Ignacio</t>
  </si>
  <si>
    <t>[Functional and clinical outcomes in patients admitted to nursing homes after hip fractures. Implementation of a multi-level intervention program].</t>
  </si>
  <si>
    <t>Grupo de Residencias Ballesol.; Servicio de Geriatria, Hospital Universitario La Paz, Madrid, Espana; Instituto de Investigacion, Hospital La Paz (IdiPAZ), Madrid, Espana. Electronic address: peggypaola.rios@salud.madrid.org.; Servicio de Geriatria, Hospital Universitario La Paz, Madrid, Espana; Instituto de Investigacion, Hospital La Paz (IdiPAZ), Madrid, Espana.</t>
  </si>
  <si>
    <t>2020  (Epub 2019 Jul 06)</t>
  </si>
  <si>
    <t>1º CUARTIL</t>
  </si>
  <si>
    <t>1º DECIL</t>
  </si>
  <si>
    <t>Q1</t>
  </si>
  <si>
    <t>SI</t>
  </si>
  <si>
    <t>Letter</t>
  </si>
  <si>
    <t>Correction</t>
  </si>
  <si>
    <t>Editorial Material</t>
  </si>
  <si>
    <t>Meeting Abstract</t>
  </si>
  <si>
    <t>Nº Documentos</t>
  </si>
  <si>
    <t>Tipo de documento</t>
  </si>
  <si>
    <t>FI</t>
  </si>
  <si>
    <t>1º Cuartil</t>
  </si>
  <si>
    <t>1º Decil</t>
  </si>
  <si>
    <t>10.1016/j.thromres.2017.03.016</t>
  </si>
  <si>
    <t>MEDLINE:28324767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</si>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</sst>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Z2339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8" customWidth="1"/>
    <col min="6" max="7" width="9" style="8"/>
    <col min="8" max="9" width="0" style="8" hidden="1" customWidth="1"/>
    <col min="10" max="10" width="9" style="8"/>
    <col min="11" max="12" width="0" style="8" hidden="1" customWidth="1"/>
    <col min="13" max="13" width="9" style="8"/>
    <col min="14" max="14" width="0" style="8" hidden="1" customWidth="1"/>
    <col min="15" max="20" width="9" style="8"/>
  </cols>
  <sheetData>
    <row r="1" spans="2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VLOOKUP(N5,[1]Revistas!$B$2:$G$62863,2,FALSE)</f>
        <v>1.7629999999999999</v>
      </c>
      <c r="G5" s="7" t="str">
        <f>VLOOKUP(N5,[1]Revistas!$B$2:$G$62863,3,FALSE)</f>
        <v>Q3</v>
      </c>
      <c r="H5" s="7" t="str">
        <f>VLOOKUP(N5,[1]Revistas!$B$2:$G$62863,4,FALSE)</f>
        <v>GERIATRICS &amp; GERONTOLOGY -- SCIE</v>
      </c>
      <c r="I5" s="7" t="str">
        <f>VLOOKUP(N5,[1]Revistas!$B$2:$G$62863,5,FALSE)</f>
        <v>37/51</v>
      </c>
      <c r="J5" s="7" t="str">
        <f>VLOOKUP(N5,[1]Revistas!$B$2:$G$62863,6,FALSE)</f>
        <v>NO</v>
      </c>
      <c r="K5" s="7" t="s">
        <v>24</v>
      </c>
      <c r="L5" s="7" t="s">
        <v>25</v>
      </c>
      <c r="M5" s="7">
        <v>0</v>
      </c>
      <c r="N5" s="7" t="s">
        <v>26</v>
      </c>
      <c r="O5" s="7" t="s">
        <v>27</v>
      </c>
      <c r="P5" s="7">
        <v>2020</v>
      </c>
      <c r="Q5" s="7">
        <v>28</v>
      </c>
      <c r="R5" s="7">
        <v>6</v>
      </c>
      <c r="S5" s="7">
        <v>920</v>
      </c>
      <c r="T5" s="7">
        <v>933</v>
      </c>
    </row>
    <row r="6" spans="2:20" s="1" customFormat="1">
      <c r="B6" s="6" t="s">
        <v>28</v>
      </c>
      <c r="C6" s="6" t="s">
        <v>29</v>
      </c>
      <c r="D6" s="6" t="s">
        <v>30</v>
      </c>
      <c r="E6" s="7" t="s">
        <v>23</v>
      </c>
      <c r="F6" s="7">
        <f>VLOOKUP(N6,[1]Revistas!$B$2:$G$62863,2,FALSE)</f>
        <v>2.1</v>
      </c>
      <c r="G6" s="7" t="str">
        <f>VLOOKUP(N6,[1]Revistas!$B$2:$G$62863,3,FALSE)</f>
        <v>Q2</v>
      </c>
      <c r="H6" s="7" t="str">
        <f>VLOOKUP(N6,[1]Revistas!$B$2:$G$62863,4,FALSE)</f>
        <v>ORTHOPEDICS -- SCIE</v>
      </c>
      <c r="I6" s="7" t="str">
        <f>VLOOKUP(N6,[1]Revistas!$B$2:$G$62863,5,FALSE)</f>
        <v>36/82</v>
      </c>
      <c r="J6" s="7" t="str">
        <f>VLOOKUP(N6,[1]Revistas!$B$2:$G$62863,6,FALSE)</f>
        <v>NO</v>
      </c>
      <c r="K6" s="7" t="s">
        <v>31</v>
      </c>
      <c r="L6" s="7" t="s">
        <v>32</v>
      </c>
      <c r="M6" s="7">
        <v>0</v>
      </c>
      <c r="N6" s="7" t="s">
        <v>33</v>
      </c>
      <c r="O6" s="7" t="s">
        <v>34</v>
      </c>
      <c r="P6" s="7">
        <v>2020</v>
      </c>
      <c r="Q6" s="7">
        <v>24</v>
      </c>
      <c r="R6" s="7">
        <v>6</v>
      </c>
      <c r="S6" s="7">
        <v>479</v>
      </c>
      <c r="T6" s="7">
        <v>487</v>
      </c>
    </row>
    <row r="7" spans="2:20" s="1" customFormat="1">
      <c r="B7" s="6" t="s">
        <v>35</v>
      </c>
      <c r="C7" s="6" t="s">
        <v>36</v>
      </c>
      <c r="D7" s="6" t="s">
        <v>37</v>
      </c>
      <c r="E7" s="7" t="s">
        <v>23</v>
      </c>
      <c r="F7" s="7">
        <f>VLOOKUP(N7,[1]Revistas!$B$2:$G$62863,2,FALSE)</f>
        <v>3.63</v>
      </c>
      <c r="G7" s="7" t="str">
        <f>VLOOKUP(N7,[1]Revistas!$B$2:$G$62863,3,FALSE)</f>
        <v>Q1</v>
      </c>
      <c r="H7" s="7" t="str">
        <f>VLOOKUP(N7,[1]Revistas!$B$2:$G$62863,4,FALSE)</f>
        <v>OBSTETRICS &amp; GYNECOLOGY -- SCIE</v>
      </c>
      <c r="I7" s="7" t="str">
        <f>VLOOKUP(N7,[1]Revistas!$B$2:$G$62863,5,FALSE)</f>
        <v>12 DE 82</v>
      </c>
      <c r="J7" s="7" t="str">
        <f>VLOOKUP(N7,[1]Revistas!$B$2:$G$62863,6,FALSE)</f>
        <v>NO</v>
      </c>
      <c r="K7" s="7" t="s">
        <v>38</v>
      </c>
      <c r="L7" s="7" t="s">
        <v>39</v>
      </c>
      <c r="M7" s="7">
        <v>0</v>
      </c>
      <c r="N7" s="7" t="s">
        <v>40</v>
      </c>
      <c r="O7" s="7" t="s">
        <v>41</v>
      </c>
      <c r="P7" s="7">
        <v>2020</v>
      </c>
      <c r="Q7" s="7">
        <v>141</v>
      </c>
      <c r="R7" s="7"/>
      <c r="S7" s="7">
        <v>20</v>
      </c>
      <c r="T7" s="7">
        <v>25</v>
      </c>
    </row>
    <row r="8" spans="2:20" s="1" customFormat="1">
      <c r="B8" s="6" t="s">
        <v>42</v>
      </c>
      <c r="C8" s="6" t="s">
        <v>43</v>
      </c>
      <c r="D8" s="6" t="s">
        <v>44</v>
      </c>
      <c r="E8" s="7" t="s">
        <v>23</v>
      </c>
      <c r="F8" s="7">
        <f>VLOOKUP(N8,[1]Revistas!$B$2:$G$62863,2,FALSE)</f>
        <v>1.6539999999999999</v>
      </c>
      <c r="G8" s="7" t="str">
        <f>VLOOKUP(N8,[1]Revistas!$B$2:$G$62863,3,FALSE)</f>
        <v>Q4</v>
      </c>
      <c r="H8" s="7" t="str">
        <f>VLOOKUP(N8,[1]Revistas!$B$2:$G$62863,4,FALSE)</f>
        <v>MICROBIOLOGY -- SCIE</v>
      </c>
      <c r="I8" s="7" t="str">
        <f>VLOOKUP(N8,[1]Revistas!$B$2:$G$62863,5,FALSE)</f>
        <v>112/135</v>
      </c>
      <c r="J8" s="7" t="str">
        <f>VLOOKUP(N8,[1]Revistas!$B$2:$G$62863,6,FALSE)</f>
        <v>NO</v>
      </c>
      <c r="K8" s="7" t="s">
        <v>45</v>
      </c>
      <c r="L8" s="7" t="s">
        <v>46</v>
      </c>
      <c r="M8" s="7">
        <v>0</v>
      </c>
      <c r="N8" s="7" t="s">
        <v>47</v>
      </c>
      <c r="O8" s="7" t="s">
        <v>48</v>
      </c>
      <c r="P8" s="7">
        <v>2020</v>
      </c>
      <c r="Q8" s="7">
        <v>38</v>
      </c>
      <c r="R8" s="7">
        <v>7</v>
      </c>
      <c r="S8" s="7">
        <v>323</v>
      </c>
      <c r="T8" s="7">
        <v>326</v>
      </c>
    </row>
    <row r="9" spans="2:20" s="1" customFormat="1">
      <c r="B9" s="6" t="s">
        <v>49</v>
      </c>
      <c r="C9" s="6" t="s">
        <v>50</v>
      </c>
      <c r="D9" s="6" t="s">
        <v>51</v>
      </c>
      <c r="E9" s="7" t="s">
        <v>23</v>
      </c>
      <c r="F9" s="7">
        <f>VLOOKUP(N9,[1]Revistas!$B$2:$G$62863,2,FALSE)</f>
        <v>5.0140000000000002</v>
      </c>
      <c r="G9" s="7" t="str">
        <f>VLOOKUP(N9,[1]Revistas!$B$2:$G$62863,3,FALSE)</f>
        <v>Q1</v>
      </c>
      <c r="H9" s="7" t="str">
        <f>VLOOKUP(N9,[1]Revistas!$B$2:$G$62863,4,FALSE)</f>
        <v>FOOD SCIENCE &amp; TECHNOLOGY -- SCIE</v>
      </c>
      <c r="I9" s="7" t="str">
        <f>VLOOKUP(N9,[1]Revistas!$B$2:$G$62863,5,FALSE)</f>
        <v>10/139</v>
      </c>
      <c r="J9" s="7" t="str">
        <f>VLOOKUP(N9,[1]Revistas!$B$2:$G$62863,6,FALSE)</f>
        <v>SI</v>
      </c>
      <c r="K9" s="7" t="s">
        <v>52</v>
      </c>
      <c r="L9" s="7" t="s">
        <v>53</v>
      </c>
      <c r="M9" s="7">
        <v>1</v>
      </c>
      <c r="N9" s="7" t="s">
        <v>54</v>
      </c>
      <c r="O9" s="7" t="s">
        <v>55</v>
      </c>
      <c r="P9" s="7">
        <v>2020</v>
      </c>
      <c r="Q9" s="7">
        <v>9</v>
      </c>
      <c r="R9" s="7">
        <v>7</v>
      </c>
      <c r="S9" s="7"/>
      <c r="T9" s="7">
        <v>640</v>
      </c>
    </row>
    <row r="10" spans="2:20" s="1" customFormat="1">
      <c r="B10" s="6" t="s">
        <v>56</v>
      </c>
      <c r="C10" s="6" t="s">
        <v>57</v>
      </c>
      <c r="D10" s="6" t="s">
        <v>58</v>
      </c>
      <c r="E10" s="7" t="s">
        <v>23</v>
      </c>
      <c r="F10" s="7">
        <f>VLOOKUP(N10,[1]Revistas!$B$2:$G$62863,2,FALSE)</f>
        <v>4.7809999999999997</v>
      </c>
      <c r="G10" s="7" t="str">
        <f>VLOOKUP(N10,[1]Revistas!$B$2:$G$62863,3,FALSE)</f>
        <v>Q1</v>
      </c>
      <c r="H10" s="7" t="str">
        <f>VLOOKUP(N10,[1]Revistas!$B$2:$G$62863,4,FALSE)</f>
        <v>RHEUMATOLOGY -- SCIE</v>
      </c>
      <c r="I10" s="7" t="str">
        <f>VLOOKUP(N10,[1]Revistas!$B$2:$G$62863,5,FALSE)</f>
        <v>7 DE 32</v>
      </c>
      <c r="J10" s="7" t="str">
        <f>VLOOKUP(N10,[1]Revistas!$B$2:$G$62863,6,FALSE)</f>
        <v>NO</v>
      </c>
      <c r="K10" s="7" t="s">
        <v>59</v>
      </c>
      <c r="L10" s="7" t="s">
        <v>60</v>
      </c>
      <c r="M10" s="7">
        <v>1</v>
      </c>
      <c r="N10" s="7" t="s">
        <v>61</v>
      </c>
      <c r="O10" s="7" t="s">
        <v>62</v>
      </c>
      <c r="P10" s="7">
        <v>2020</v>
      </c>
      <c r="Q10" s="7">
        <v>50</v>
      </c>
      <c r="R10" s="7">
        <v>3</v>
      </c>
      <c r="S10" s="7">
        <v>380</v>
      </c>
      <c r="T10" s="7">
        <v>386</v>
      </c>
    </row>
    <row r="11" spans="2:20" s="1" customFormat="1">
      <c r="B11" s="6" t="s">
        <v>63</v>
      </c>
      <c r="C11" s="6" t="s">
        <v>64</v>
      </c>
      <c r="D11" s="6" t="s">
        <v>65</v>
      </c>
      <c r="E11" s="7" t="s">
        <v>23</v>
      </c>
      <c r="F11" s="7">
        <f>VLOOKUP(N11,[1]Revistas!$B$2:$G$62863,2,FALSE)</f>
        <v>1.581</v>
      </c>
      <c r="G11" s="7" t="str">
        <f>VLOOKUP(N11,[1]Revistas!$B$2:$G$62863,3,FALSE)</f>
        <v>Q4</v>
      </c>
      <c r="H11" s="7" t="str">
        <f>VLOOKUP(N11,[1]Revistas!$B$2:$G$62863,4,FALSE)</f>
        <v>GASTROENTEROLOGY &amp; HEPATOLOGY -- SCIE</v>
      </c>
      <c r="I11" s="7" t="str">
        <f>VLOOKUP(N11,[1]Revistas!$B$2:$G$62863,5,FALSE)</f>
        <v>82/88</v>
      </c>
      <c r="J11" s="7" t="str">
        <f>VLOOKUP(N11,[1]Revistas!$B$2:$G$62863,6,FALSE)</f>
        <v>NO</v>
      </c>
      <c r="K11" s="7" t="s">
        <v>66</v>
      </c>
      <c r="L11" s="7" t="s">
        <v>67</v>
      </c>
      <c r="M11" s="7">
        <v>0</v>
      </c>
      <c r="N11" s="7" t="s">
        <v>68</v>
      </c>
      <c r="O11" s="7" t="s">
        <v>69</v>
      </c>
      <c r="P11" s="7">
        <v>2020</v>
      </c>
      <c r="Q11" s="7">
        <v>43</v>
      </c>
      <c r="R11" s="7">
        <v>3</v>
      </c>
      <c r="S11" s="7">
        <v>117</v>
      </c>
      <c r="T11" s="7">
        <v>125</v>
      </c>
    </row>
    <row r="12" spans="2:20" s="1" customFormat="1">
      <c r="B12" s="6" t="s">
        <v>70</v>
      </c>
      <c r="C12" s="6" t="s">
        <v>71</v>
      </c>
      <c r="D12" s="6" t="s">
        <v>72</v>
      </c>
      <c r="E12" s="7" t="s">
        <v>23</v>
      </c>
      <c r="F12" s="7">
        <f>VLOOKUP(N12,[1]Revistas!$B$2:$G$62863,2,FALSE)</f>
        <v>3.8639999999999999</v>
      </c>
      <c r="G12" s="7" t="str">
        <f>VLOOKUP(N12,[1]Revistas!$B$2:$G$62863,3,FALSE)</f>
        <v>Q2</v>
      </c>
      <c r="H12" s="7" t="str">
        <f>VLOOKUP(N12,[1]Revistas!$B$2:$G$62863,4,FALSE)</f>
        <v>ENDOCRINOLOGY &amp; METABOLISM -- SCIE</v>
      </c>
      <c r="I12" s="7" t="str">
        <f>VLOOKUP(N12,[1]Revistas!$B$2:$G$62863,5,FALSE)</f>
        <v>44/143</v>
      </c>
      <c r="J12" s="7" t="str">
        <f>VLOOKUP(N12,[1]Revistas!$B$2:$G$62863,6,FALSE)</f>
        <v>NO</v>
      </c>
      <c r="K12" s="7" t="s">
        <v>73</v>
      </c>
      <c r="L12" s="7" t="s">
        <v>74</v>
      </c>
      <c r="M12" s="7">
        <v>0</v>
      </c>
      <c r="N12" s="7" t="s">
        <v>75</v>
      </c>
      <c r="O12" s="7" t="s">
        <v>55</v>
      </c>
      <c r="P12" s="7">
        <v>2020</v>
      </c>
      <c r="Q12" s="7">
        <v>31</v>
      </c>
      <c r="R12" s="7">
        <v>7</v>
      </c>
      <c r="S12" s="7">
        <v>1369</v>
      </c>
      <c r="T12" s="7">
        <v>1375</v>
      </c>
    </row>
    <row r="13" spans="2:20" s="1" customFormat="1">
      <c r="B13" s="6" t="s">
        <v>76</v>
      </c>
      <c r="C13" s="6" t="s">
        <v>77</v>
      </c>
      <c r="D13" s="6" t="s">
        <v>78</v>
      </c>
      <c r="E13" s="7" t="s">
        <v>23</v>
      </c>
      <c r="F13" s="7" t="str">
        <f>VLOOKUP(N13,[1]Revistas!$B$2:$G$62863,2,FALSE)</f>
        <v>NO TIENE</v>
      </c>
      <c r="G13" s="7" t="str">
        <f>VLOOKUP(N13,[1]Revistas!$B$2:$G$62863,3,FALSE)</f>
        <v>NO TIENE</v>
      </c>
      <c r="H13" s="7" t="str">
        <f>VLOOKUP(N13,[1]Revistas!$B$2:$G$62863,4,FALSE)</f>
        <v>NO TIENE</v>
      </c>
      <c r="I13" s="7" t="str">
        <f>VLOOKUP(N13,[1]Revistas!$B$2:$G$62863,5,FALSE)</f>
        <v>NO TIENE</v>
      </c>
      <c r="J13" s="7" t="str">
        <f>VLOOKUP(N13,[1]Revistas!$B$2:$G$62863,6,FALSE)</f>
        <v>NO</v>
      </c>
      <c r="K13" s="7" t="s">
        <v>79</v>
      </c>
      <c r="L13" s="7"/>
      <c r="M13" s="7" t="s">
        <v>80</v>
      </c>
      <c r="N13" s="7" t="s">
        <v>81</v>
      </c>
      <c r="O13" s="7" t="s">
        <v>82</v>
      </c>
      <c r="P13" s="7">
        <v>2020</v>
      </c>
      <c r="Q13" s="7">
        <v>55</v>
      </c>
      <c r="R13" s="7">
        <v>4</v>
      </c>
      <c r="S13" s="7" t="s">
        <v>83</v>
      </c>
      <c r="T13" s="7"/>
    </row>
    <row r="14" spans="2:20" s="1" customFormat="1">
      <c r="B14" s="6" t="s">
        <v>84</v>
      </c>
      <c r="C14" s="6" t="s">
        <v>85</v>
      </c>
      <c r="D14" s="6" t="s">
        <v>78</v>
      </c>
      <c r="E14" s="7" t="s">
        <v>86</v>
      </c>
      <c r="F14" s="7" t="str">
        <f>VLOOKUP(N14,[1]Revistas!$B$2:$G$62863,2,FALSE)</f>
        <v>NO TIENE</v>
      </c>
      <c r="G14" s="7" t="str">
        <f>VLOOKUP(N14,[1]Revistas!$B$2:$G$62863,3,FALSE)</f>
        <v>NO TIENE</v>
      </c>
      <c r="H14" s="7" t="str">
        <f>VLOOKUP(N14,[1]Revistas!$B$2:$G$62863,4,FALSE)</f>
        <v>NO TIENE</v>
      </c>
      <c r="I14" s="7" t="str">
        <f>VLOOKUP(N14,[1]Revistas!$B$2:$G$62863,5,FALSE)</f>
        <v>NO TIENE</v>
      </c>
      <c r="J14" s="7" t="str">
        <f>VLOOKUP(N14,[1]Revistas!$B$2:$G$62863,6,FALSE)</f>
        <v>NO</v>
      </c>
      <c r="K14" s="7" t="s">
        <v>87</v>
      </c>
      <c r="L14" s="7" t="s">
        <v>88</v>
      </c>
      <c r="M14" s="7" t="s">
        <v>80</v>
      </c>
      <c r="N14" s="7" t="s">
        <v>81</v>
      </c>
      <c r="O14" s="7" t="s">
        <v>89</v>
      </c>
      <c r="P14" s="7">
        <v>2020</v>
      </c>
      <c r="Q14" s="7">
        <v>55</v>
      </c>
      <c r="R14" s="7">
        <v>2</v>
      </c>
      <c r="S14" s="7" t="s">
        <v>90</v>
      </c>
      <c r="T14" s="7"/>
    </row>
    <row r="15" spans="2:20" s="1" customFormat="1">
      <c r="B15" s="6" t="s">
        <v>91</v>
      </c>
      <c r="C15" s="6" t="s">
        <v>92</v>
      </c>
      <c r="D15" s="6" t="s">
        <v>78</v>
      </c>
      <c r="E15" s="7" t="s">
        <v>23</v>
      </c>
      <c r="F15" s="7" t="str">
        <f>VLOOKUP(N15,[1]Revistas!$B$2:$G$62863,2,FALSE)</f>
        <v>NO TIENE</v>
      </c>
      <c r="G15" s="7" t="str">
        <f>VLOOKUP(N15,[1]Revistas!$B$2:$G$62863,3,FALSE)</f>
        <v>NO TIENE</v>
      </c>
      <c r="H15" s="7" t="str">
        <f>VLOOKUP(N15,[1]Revistas!$B$2:$G$62863,4,FALSE)</f>
        <v>NO TIENE</v>
      </c>
      <c r="I15" s="7" t="str">
        <f>VLOOKUP(N15,[1]Revistas!$B$2:$G$62863,5,FALSE)</f>
        <v>NO TIENE</v>
      </c>
      <c r="J15" s="7" t="str">
        <f>VLOOKUP(N15,[1]Revistas!$B$2:$G$62863,6,FALSE)</f>
        <v>NO</v>
      </c>
      <c r="K15" s="7" t="s">
        <v>93</v>
      </c>
      <c r="L15" s="7"/>
      <c r="M15" s="7" t="s">
        <v>80</v>
      </c>
      <c r="N15" s="7" t="s">
        <v>81</v>
      </c>
      <c r="O15" s="7" t="s">
        <v>94</v>
      </c>
      <c r="P15" s="7">
        <v>2020</v>
      </c>
      <c r="Q15" s="7">
        <v>55</v>
      </c>
      <c r="R15" s="7">
        <v>1</v>
      </c>
      <c r="S15" s="7">
        <v>43040</v>
      </c>
      <c r="T15" s="7"/>
    </row>
    <row r="16" spans="2:20" s="1" customFormat="1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5:20" s="1" customFormat="1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5:20" s="1" customFormat="1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5:20" s="1" customFormat="1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5:20" s="1" customFormat="1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5:20" s="1" customFormat="1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5:20" s="1" customFormat="1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5:20" s="1" customFormat="1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5:20" s="1" customFormat="1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5:20" s="1" customFormat="1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5:20" s="1" customFormat="1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5:20" s="1" customFormat="1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5:20" s="1" customFormat="1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5:20" s="1" customFormat="1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5:20" s="1" customFormat="1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5:20" s="1" customFormat="1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5:20" s="1" customFormat="1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20" s="1" customFormat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20" s="1" customFormat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20" s="1" customFormat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20" s="1" customFormat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20" s="1" customFormat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5:20" s="1" customFormat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5:20" s="1" customFormat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5:20" s="1" customFormat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5:20" s="1" customFormat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5:20" s="1" customFormat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5:20" s="1" customFormat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5:20" s="1" customFormat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5:20" s="1" customFormat="1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5:20" s="1" customFormat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5:20" s="1" customFormat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5:20" s="1" customFormat="1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2:21" s="1" customFormat="1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2:21" s="1" customFormat="1"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</row>
    <row r="1043" spans="2:21" s="1" customFormat="1"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</row>
    <row r="1045" spans="2:21" s="1" customFormat="1"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</row>
    <row r="1046" spans="2:21" s="9" customFormat="1">
      <c r="B1046" s="9" t="s">
        <v>4</v>
      </c>
      <c r="C1046" s="9" t="s">
        <v>4</v>
      </c>
      <c r="D1046" s="9" t="s">
        <v>4</v>
      </c>
      <c r="E1046" s="10" t="s">
        <v>5</v>
      </c>
      <c r="F1046" s="10" t="s">
        <v>4</v>
      </c>
      <c r="G1046" s="10" t="s">
        <v>6</v>
      </c>
      <c r="H1046" s="10" t="s">
        <v>95</v>
      </c>
      <c r="I1046" s="10" t="s">
        <v>4</v>
      </c>
      <c r="J1046" s="10" t="s">
        <v>9</v>
      </c>
      <c r="K1046" s="10" t="s">
        <v>96</v>
      </c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</row>
    <row r="1047" spans="2:21" s="9" customFormat="1">
      <c r="B1047" s="9" t="s">
        <v>23</v>
      </c>
      <c r="C1047" s="9">
        <f>DCOUNTA(A4:T1040,C1046,B1046:B1047)</f>
        <v>10</v>
      </c>
      <c r="D1047" s="9" t="s">
        <v>23</v>
      </c>
      <c r="E1047" s="10">
        <f>DSUM(A4:T1041,F4,D1046:D1047)</f>
        <v>24.387</v>
      </c>
      <c r="F1047" s="10" t="s">
        <v>23</v>
      </c>
      <c r="G1047" s="10" t="s">
        <v>97</v>
      </c>
      <c r="H1047" s="10">
        <f>DCOUNTA(A4:T1041,G4,F1046:G1047)</f>
        <v>3</v>
      </c>
      <c r="I1047" s="10" t="s">
        <v>23</v>
      </c>
      <c r="J1047" s="10" t="s">
        <v>98</v>
      </c>
      <c r="K1047" s="10">
        <f>DCOUNTA(A4:T1041,J4,I1046:J1047)</f>
        <v>1</v>
      </c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</row>
    <row r="1048" spans="2:21" s="9" customFormat="1"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</row>
    <row r="1049" spans="2:21" s="9" customFormat="1">
      <c r="B1049" s="9" t="s">
        <v>4</v>
      </c>
      <c r="D1049" s="9" t="s">
        <v>4</v>
      </c>
      <c r="E1049" s="10" t="s">
        <v>5</v>
      </c>
      <c r="F1049" s="10" t="s">
        <v>4</v>
      </c>
      <c r="G1049" s="10" t="s">
        <v>6</v>
      </c>
      <c r="H1049" s="10" t="s">
        <v>95</v>
      </c>
      <c r="I1049" s="10" t="s">
        <v>4</v>
      </c>
      <c r="J1049" s="10" t="s">
        <v>9</v>
      </c>
      <c r="K1049" s="10" t="s">
        <v>96</v>
      </c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</row>
    <row r="1050" spans="2:21" s="9" customFormat="1">
      <c r="B1050" s="9" t="s">
        <v>99</v>
      </c>
      <c r="C1050" s="9">
        <f>DCOUNTA(A4:T1041,E4,B1049:B1050)</f>
        <v>0</v>
      </c>
      <c r="D1050" s="9" t="s">
        <v>99</v>
      </c>
      <c r="E1050" s="10">
        <f>DSUM(A4:T1041,E1049,D1049:D1050)</f>
        <v>0</v>
      </c>
      <c r="F1050" s="10" t="s">
        <v>99</v>
      </c>
      <c r="G1050" s="10" t="s">
        <v>97</v>
      </c>
      <c r="H1050" s="10">
        <f>DCOUNTA(A4:T1041,G4,F1049:G1050)</f>
        <v>0</v>
      </c>
      <c r="I1050" s="10" t="s">
        <v>99</v>
      </c>
      <c r="J1050" s="10" t="s">
        <v>98</v>
      </c>
      <c r="K1050" s="10">
        <f>DCOUNTA(A4:T1041,J4,I1049:J1050)</f>
        <v>0</v>
      </c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</row>
    <row r="1051" spans="2:21" s="9" customFormat="1"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</row>
    <row r="1052" spans="2:21" s="9" customFormat="1">
      <c r="B1052" s="9" t="s">
        <v>4</v>
      </c>
      <c r="D1052" s="9" t="s">
        <v>4</v>
      </c>
      <c r="E1052" s="10" t="s">
        <v>5</v>
      </c>
      <c r="F1052" s="10" t="s">
        <v>4</v>
      </c>
      <c r="G1052" s="10" t="s">
        <v>6</v>
      </c>
      <c r="H1052" s="10" t="s">
        <v>95</v>
      </c>
      <c r="I1052" s="10" t="s">
        <v>4</v>
      </c>
      <c r="J1052" s="10" t="s">
        <v>9</v>
      </c>
      <c r="K1052" s="10" t="s">
        <v>96</v>
      </c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</row>
    <row r="1053" spans="2:21" s="9" customFormat="1">
      <c r="B1053" s="9" t="s">
        <v>100</v>
      </c>
      <c r="C1053" s="9">
        <f>DCOUNTA(A4:T1041,E4,B1052:B1053)</f>
        <v>0</v>
      </c>
      <c r="D1053" s="9" t="s">
        <v>100</v>
      </c>
      <c r="E1053" s="10">
        <f>DSUM(A4:T1041,F4,D1052:D1053)</f>
        <v>0</v>
      </c>
      <c r="F1053" s="10" t="s">
        <v>100</v>
      </c>
      <c r="G1053" s="10" t="s">
        <v>97</v>
      </c>
      <c r="H1053" s="10">
        <f>DCOUNTA(A4:T1041,G4,F1052:G1053)</f>
        <v>0</v>
      </c>
      <c r="I1053" s="10" t="s">
        <v>100</v>
      </c>
      <c r="J1053" s="10" t="s">
        <v>98</v>
      </c>
      <c r="K1053" s="10">
        <f>DCOUNTA(A4:T1041,J4,I1052:J1053)</f>
        <v>0</v>
      </c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</row>
    <row r="1054" spans="2:21" s="9" customFormat="1"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</row>
    <row r="1055" spans="2:21" s="9" customFormat="1">
      <c r="B1055" s="9" t="s">
        <v>4</v>
      </c>
      <c r="D1055" s="9" t="s">
        <v>4</v>
      </c>
      <c r="E1055" s="10" t="s">
        <v>5</v>
      </c>
      <c r="F1055" s="10" t="s">
        <v>4</v>
      </c>
      <c r="G1055" s="10" t="s">
        <v>6</v>
      </c>
      <c r="H1055" s="10" t="s">
        <v>95</v>
      </c>
      <c r="I1055" s="10" t="s">
        <v>4</v>
      </c>
      <c r="J1055" s="10" t="s">
        <v>9</v>
      </c>
      <c r="K1055" s="10" t="s">
        <v>96</v>
      </c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</row>
    <row r="1056" spans="2:21" s="9" customFormat="1">
      <c r="B1056" s="9" t="s">
        <v>101</v>
      </c>
      <c r="C1056" s="9">
        <f>DCOUNTA(C4:T1041,E4,B1055:B1056)</f>
        <v>0</v>
      </c>
      <c r="D1056" s="9" t="s">
        <v>101</v>
      </c>
      <c r="E1056" s="10">
        <f>DSUM(A4:T1041,F4,D1055:D1056)</f>
        <v>0</v>
      </c>
      <c r="F1056" s="10" t="s">
        <v>101</v>
      </c>
      <c r="G1056" s="10" t="s">
        <v>97</v>
      </c>
      <c r="H1056" s="10">
        <f>DCOUNTA(A4:T1041,G4,F1055:G1056)</f>
        <v>0</v>
      </c>
      <c r="I1056" s="10" t="s">
        <v>101</v>
      </c>
      <c r="J1056" s="10" t="s">
        <v>98</v>
      </c>
      <c r="K1056" s="10">
        <f>DCOUNTA(A4:T1041,J4,I1055:J1056)</f>
        <v>0</v>
      </c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</row>
    <row r="1057" spans="2:52" s="9" customFormat="1" hidden="1"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</row>
    <row r="1058" spans="2:52" s="9" customFormat="1" hidden="1"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</row>
    <row r="1059" spans="2:52" s="9" customFormat="1" hidden="1">
      <c r="B1059" s="9" t="s">
        <v>4</v>
      </c>
      <c r="D1059" s="9" t="s">
        <v>4</v>
      </c>
      <c r="E1059" s="10" t="s">
        <v>5</v>
      </c>
      <c r="F1059" s="10" t="s">
        <v>4</v>
      </c>
      <c r="G1059" s="10" t="s">
        <v>6</v>
      </c>
      <c r="H1059" s="10" t="s">
        <v>95</v>
      </c>
      <c r="I1059" s="10" t="s">
        <v>4</v>
      </c>
      <c r="J1059" s="10" t="s">
        <v>9</v>
      </c>
      <c r="K1059" s="10" t="s">
        <v>96</v>
      </c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</row>
    <row r="1060" spans="2:52" s="9" customFormat="1" hidden="1">
      <c r="B1060" s="9" t="s">
        <v>102</v>
      </c>
      <c r="C1060" s="9">
        <f>DCOUNTA(A4:T1041,E4,B1059:B1060)</f>
        <v>0</v>
      </c>
      <c r="D1060" s="9" t="s">
        <v>102</v>
      </c>
      <c r="E1060" s="10">
        <f>DSUM(A4:T1041,F4,D1059:D1060)</f>
        <v>0</v>
      </c>
      <c r="F1060" s="10" t="s">
        <v>102</v>
      </c>
      <c r="G1060" s="10" t="s">
        <v>97</v>
      </c>
      <c r="H1060" s="10">
        <f>DCOUNTA(A4:T1041,G4,F1059:G1060)</f>
        <v>0</v>
      </c>
      <c r="I1060" s="10" t="s">
        <v>102</v>
      </c>
      <c r="J1060" s="10" t="s">
        <v>98</v>
      </c>
      <c r="K1060" s="10">
        <f>DCOUNTA(A4:T1041,J4,I1059:J1060)</f>
        <v>0</v>
      </c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</row>
    <row r="1061" spans="2:52" s="9" customFormat="1" hidden="1"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</row>
    <row r="1062" spans="2:52" s="9" customFormat="1" hidden="1">
      <c r="B1062" s="9" t="s">
        <v>4</v>
      </c>
      <c r="D1062" s="9" t="s">
        <v>4</v>
      </c>
      <c r="E1062" s="10" t="s">
        <v>5</v>
      </c>
      <c r="F1062" s="10" t="s">
        <v>4</v>
      </c>
      <c r="G1062" s="10" t="s">
        <v>6</v>
      </c>
      <c r="H1062" s="10" t="s">
        <v>95</v>
      </c>
      <c r="I1062" s="10" t="s">
        <v>4</v>
      </c>
      <c r="J1062" s="10" t="s">
        <v>9</v>
      </c>
      <c r="K1062" s="10" t="s">
        <v>96</v>
      </c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</row>
    <row r="1063" spans="2:52" s="9" customFormat="1" hidden="1">
      <c r="B1063" s="9" t="s">
        <v>86</v>
      </c>
      <c r="C1063" s="9">
        <f>DCOUNTA(B4:T1041,B1062,B1062:B1063)</f>
        <v>1</v>
      </c>
      <c r="D1063" s="9" t="s">
        <v>86</v>
      </c>
      <c r="E1063" s="10">
        <f>DSUM(A4:T1041,F4,D1062:D1063)</f>
        <v>0</v>
      </c>
      <c r="F1063" s="10" t="s">
        <v>86</v>
      </c>
      <c r="G1063" s="10" t="s">
        <v>97</v>
      </c>
      <c r="H1063" s="10">
        <f>DCOUNTA(A4:T1041,G4,F1062:G1063)</f>
        <v>0</v>
      </c>
      <c r="I1063" s="10" t="s">
        <v>86</v>
      </c>
      <c r="J1063" s="10" t="s">
        <v>98</v>
      </c>
      <c r="K1063" s="10">
        <f>DCOUNTA(A4:T1041,J4,I1062:J1063)</f>
        <v>0</v>
      </c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</row>
    <row r="1064" spans="2:52" s="9" customFormat="1"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</row>
    <row r="1065" spans="2:52" s="9" customFormat="1" ht="15.75">
      <c r="C1065" s="11" t="s">
        <v>103</v>
      </c>
      <c r="D1065" s="11" t="s">
        <v>104</v>
      </c>
      <c r="E1065" s="11" t="s">
        <v>105</v>
      </c>
      <c r="F1065" s="11" t="s">
        <v>106</v>
      </c>
      <c r="G1065" s="11" t="s">
        <v>107</v>
      </c>
      <c r="H1065" s="10"/>
      <c r="I1065" s="10"/>
      <c r="J1065" s="10"/>
      <c r="K1065" s="10"/>
      <c r="L1065" s="10"/>
      <c r="M1065" s="10"/>
      <c r="N1065" s="10"/>
      <c r="O1065" s="12"/>
      <c r="P1065" s="10"/>
      <c r="Q1065" s="10"/>
      <c r="R1065" s="10"/>
      <c r="S1065" s="10"/>
      <c r="T1065" s="10"/>
      <c r="U1065" s="10"/>
      <c r="AY1065" s="9" t="s">
        <v>108</v>
      </c>
      <c r="AZ1065" s="9" t="s">
        <v>109</v>
      </c>
    </row>
    <row r="1066" spans="2:52" s="9" customFormat="1" ht="15.75">
      <c r="C1066" s="13">
        <f>C1047</f>
        <v>10</v>
      </c>
      <c r="D1066" s="14" t="s">
        <v>110</v>
      </c>
      <c r="E1066" s="14">
        <f>E1047</f>
        <v>24.387</v>
      </c>
      <c r="F1066" s="13">
        <f>H1047</f>
        <v>3</v>
      </c>
      <c r="G1066" s="13">
        <f>K1047</f>
        <v>1</v>
      </c>
      <c r="H1066" s="10"/>
      <c r="I1066" s="10"/>
      <c r="J1066" s="10"/>
      <c r="K1066" s="10"/>
      <c r="L1066" s="10"/>
      <c r="M1066" s="10"/>
      <c r="N1066" s="10"/>
      <c r="O1066" s="12"/>
      <c r="P1066" s="10"/>
      <c r="Q1066" s="10"/>
      <c r="R1066" s="10"/>
      <c r="S1066" s="10"/>
      <c r="T1066" s="10"/>
      <c r="U1066" s="10"/>
    </row>
    <row r="1067" spans="2:52" s="9" customFormat="1" ht="15.75">
      <c r="C1067" s="13">
        <f>C1050</f>
        <v>0</v>
      </c>
      <c r="D1067" s="14" t="s">
        <v>111</v>
      </c>
      <c r="E1067" s="14">
        <f>E1050</f>
        <v>0</v>
      </c>
      <c r="F1067" s="13">
        <f>H1050</f>
        <v>0</v>
      </c>
      <c r="G1067" s="13">
        <f>K1050</f>
        <v>0</v>
      </c>
      <c r="H1067" s="10"/>
      <c r="I1067" s="10"/>
      <c r="J1067" s="10"/>
      <c r="K1067" s="10"/>
      <c r="L1067" s="10"/>
      <c r="M1067" s="10"/>
      <c r="N1067" s="10"/>
      <c r="O1067" s="12"/>
      <c r="P1067" s="10"/>
      <c r="Q1067" s="10"/>
      <c r="R1067" s="10"/>
      <c r="S1067" s="10"/>
      <c r="T1067" s="10"/>
      <c r="U1067" s="10"/>
    </row>
    <row r="1068" spans="2:52" s="9" customFormat="1" ht="15.75">
      <c r="C1068" s="13">
        <f>C1053</f>
        <v>0</v>
      </c>
      <c r="D1068" s="14" t="s">
        <v>112</v>
      </c>
      <c r="E1068" s="14">
        <f>E1053</f>
        <v>0</v>
      </c>
      <c r="F1068" s="13">
        <f>H1053</f>
        <v>0</v>
      </c>
      <c r="G1068" s="13">
        <f>K1053</f>
        <v>0</v>
      </c>
      <c r="H1068" s="10"/>
      <c r="I1068" s="10"/>
      <c r="J1068" s="10"/>
      <c r="K1068" s="10"/>
      <c r="L1068" s="10"/>
      <c r="M1068" s="10"/>
      <c r="N1068" s="10"/>
      <c r="O1068" s="12"/>
      <c r="P1068" s="10"/>
      <c r="Q1068" s="10"/>
      <c r="R1068" s="10"/>
      <c r="S1068" s="10"/>
      <c r="T1068" s="10"/>
      <c r="U1068" s="10"/>
    </row>
    <row r="1069" spans="2:52" s="9" customFormat="1" ht="15.75">
      <c r="C1069" s="13">
        <f>C1056</f>
        <v>0</v>
      </c>
      <c r="D1069" s="14" t="s">
        <v>113</v>
      </c>
      <c r="E1069" s="14">
        <f>E1056</f>
        <v>0</v>
      </c>
      <c r="F1069" s="13">
        <f>H1056</f>
        <v>0</v>
      </c>
      <c r="G1069" s="13">
        <f>K1056</f>
        <v>0</v>
      </c>
      <c r="H1069" s="10"/>
      <c r="I1069" s="10"/>
      <c r="J1069" s="10"/>
      <c r="K1069" s="10"/>
      <c r="L1069" s="10"/>
      <c r="M1069" s="10"/>
      <c r="N1069" s="10"/>
      <c r="O1069" s="12"/>
      <c r="P1069" s="10"/>
      <c r="Q1069" s="10"/>
      <c r="R1069" s="10"/>
      <c r="S1069" s="10"/>
      <c r="T1069" s="10"/>
      <c r="U1069" s="10"/>
    </row>
    <row r="1070" spans="2:52" s="9" customFormat="1" ht="15.75">
      <c r="C1070" s="13">
        <f>C1060</f>
        <v>0</v>
      </c>
      <c r="D1070" s="14" t="s">
        <v>102</v>
      </c>
      <c r="E1070" s="14">
        <f>E1060</f>
        <v>0</v>
      </c>
      <c r="F1070" s="13">
        <f>H1060</f>
        <v>0</v>
      </c>
      <c r="G1070" s="13">
        <f>K1060</f>
        <v>0</v>
      </c>
      <c r="H1070" s="10"/>
      <c r="I1070" s="10"/>
      <c r="J1070" s="10"/>
      <c r="K1070" s="10"/>
      <c r="L1070" s="10"/>
      <c r="M1070" s="10"/>
      <c r="N1070" s="10"/>
      <c r="O1070" s="12"/>
      <c r="P1070" s="10"/>
      <c r="Q1070" s="10"/>
      <c r="R1070" s="10"/>
      <c r="S1070" s="10"/>
      <c r="T1070" s="10"/>
      <c r="U1070" s="10"/>
    </row>
    <row r="1071" spans="2:52" s="9" customFormat="1" ht="15.75">
      <c r="C1071" s="13">
        <f>C1063</f>
        <v>1</v>
      </c>
      <c r="D1071" s="14" t="s">
        <v>114</v>
      </c>
      <c r="E1071" s="14">
        <f>E1063</f>
        <v>0</v>
      </c>
      <c r="F1071" s="13">
        <f>H1063</f>
        <v>0</v>
      </c>
      <c r="G1071" s="13">
        <f>K1063</f>
        <v>0</v>
      </c>
      <c r="H1071" s="10"/>
      <c r="I1071" s="10"/>
      <c r="J1071" s="10"/>
      <c r="K1071" s="10"/>
      <c r="L1071" s="10"/>
      <c r="M1071" s="10"/>
      <c r="N1071" s="10"/>
      <c r="O1071" s="12"/>
      <c r="P1071" s="10"/>
      <c r="Q1071" s="10"/>
      <c r="R1071" s="10"/>
      <c r="S1071" s="10"/>
      <c r="T1071" s="10"/>
      <c r="U1071" s="10"/>
    </row>
    <row r="1072" spans="2:52" s="9" customFormat="1" ht="15.75">
      <c r="C1072" s="15"/>
      <c r="D1072" s="11" t="s">
        <v>115</v>
      </c>
      <c r="E1072" s="11">
        <f>E1066</f>
        <v>24.387</v>
      </c>
      <c r="F1072" s="15"/>
      <c r="G1072" s="10"/>
      <c r="H1072" s="10"/>
      <c r="I1072" s="10"/>
      <c r="J1072" s="10"/>
      <c r="K1072" s="10"/>
      <c r="L1072" s="10"/>
      <c r="M1072" s="10"/>
      <c r="N1072" s="10"/>
      <c r="O1072" s="12"/>
      <c r="P1072" s="10"/>
      <c r="Q1072" s="10"/>
      <c r="R1072" s="10"/>
      <c r="S1072" s="10"/>
      <c r="T1072" s="10"/>
      <c r="U1072" s="10"/>
    </row>
    <row r="1073" spans="3:21" s="9" customFormat="1" ht="15.75">
      <c r="C1073" s="15"/>
      <c r="D1073" s="11" t="s">
        <v>116</v>
      </c>
      <c r="E1073" s="11">
        <f>E1066+E1067+E1068+E1069+E1070+E1071</f>
        <v>24.387</v>
      </c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</row>
    <row r="1074" spans="3:21" s="1" customFormat="1"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3:21" s="1" customFormat="1"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3:21" s="1" customFormat="1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3:21" s="1" customFormat="1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3:21" s="1" customFormat="1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3:21" s="1" customFormat="1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3:21" s="1" customFormat="1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3:21" s="1" customFormat="1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3:21" s="1" customForma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3:21" s="1" customForma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3:21" s="1" customForma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3:21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3:21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3:21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3:21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  <row r="2330" spans="5:20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</row>
    <row r="2331" spans="5:20" s="1" customFormat="1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</row>
    <row r="2332" spans="5:20" s="1" customFormat="1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</row>
    <row r="2333" spans="5:20" s="1" customFormat="1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</row>
    <row r="2334" spans="5:20" s="1" customFormat="1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</row>
    <row r="2335" spans="5:20" s="1" customFormat="1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</row>
    <row r="2336" spans="5:20" s="1" customFormat="1"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</row>
    <row r="2337" spans="5:20" s="1" customFormat="1"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</row>
    <row r="2338" spans="5:20" s="1" customFormat="1"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</row>
    <row r="2339" spans="5:20" s="1" customFormat="1"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2021-02-17T22:35:05Z</dcterms:created>
  <dcterms:modified xsi:type="dcterms:W3CDTF">2021-02-17T22:35:13Z</dcterms:modified>
</cp:coreProperties>
</file>