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2" i="1"/>
  <c r="C1070" s="1"/>
  <c r="K1059"/>
  <c r="G1069" s="1"/>
  <c r="H1059"/>
  <c r="F1069" s="1"/>
  <c r="E1059"/>
  <c r="E1069" s="1"/>
  <c r="C1059"/>
  <c r="C1069" s="1"/>
  <c r="C1055"/>
  <c r="C1068" s="1"/>
  <c r="K1052"/>
  <c r="G1067" s="1"/>
  <c r="H1052"/>
  <c r="F1067" s="1"/>
  <c r="E1052"/>
  <c r="E1067" s="1"/>
  <c r="C1052"/>
  <c r="C1067" s="1"/>
  <c r="C1049"/>
  <c r="C1066" s="1"/>
  <c r="C1046"/>
  <c r="C1065" s="1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I27"/>
  <c r="H27"/>
  <c r="G27"/>
  <c r="F27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K1055" s="1"/>
  <c r="G1068" s="1"/>
  <c r="I22"/>
  <c r="H22"/>
  <c r="G22"/>
  <c r="H1055" s="1"/>
  <c r="F1068" s="1"/>
  <c r="F22"/>
  <c r="E1055" s="1"/>
  <c r="E1068" s="1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62" s="1"/>
  <c r="G1070" s="1"/>
  <c r="I8"/>
  <c r="H8"/>
  <c r="G8"/>
  <c r="H1062" s="1"/>
  <c r="F1070" s="1"/>
  <c r="F8"/>
  <c r="E1062" s="1"/>
  <c r="E1070" s="1"/>
  <c r="J7"/>
  <c r="I7"/>
  <c r="H7"/>
  <c r="G7"/>
  <c r="F7"/>
  <c r="J6"/>
  <c r="K1049" s="1"/>
  <c r="G1066" s="1"/>
  <c r="I6"/>
  <c r="H6"/>
  <c r="G6"/>
  <c r="H1049" s="1"/>
  <c r="F1066" s="1"/>
  <c r="F6"/>
  <c r="E1049" s="1"/>
  <c r="E1066" s="1"/>
  <c r="J5"/>
  <c r="K1046" s="1"/>
  <c r="G1065" s="1"/>
  <c r="I5"/>
  <c r="H5"/>
  <c r="G5"/>
  <c r="H1046" s="1"/>
  <c r="F1065" s="1"/>
  <c r="F5"/>
  <c r="E1046" s="1"/>
  <c r="E1065" s="1"/>
  <c r="E1071" l="1"/>
  <c r="E1072"/>
</calcChain>
</file>

<file path=xl/sharedStrings.xml><?xml version="1.0" encoding="utf-8"?>
<sst xmlns="http://schemas.openxmlformats.org/spreadsheetml/2006/main" count="348" uniqueCount="216">
  <si>
    <t>NEFROLOGÍA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</si>
  <si>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</si>
  <si>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</si>
  <si>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</si>
  <si>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</si>
  <si>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</si>
  <si>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</si>
  <si>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</si>
  <si>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</si>
  <si>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</si>
  <si>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</si>
  <si>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</si>
  <si>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</si>
  <si>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</si>
  <si>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</si>
  <si>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</si>
  <si>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</si>
  <si>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</si>
  <si>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</si>
  <si>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</si>
  <si>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van Gelder, MK; de Vries, JC; Simonis, F; Monninkhof, AS; Hazenbrink, DHM; Ligabue, G; Giovanella, S; Joles, JA; Verhaar, MC; Rubio, MAB; Selgas, R; Cappelli, G; Gerritsen, KGF</t>
  </si>
  <si>
    <t>Evaluation of a system for sorbent-assisted peritoneal dialysis in a uremic pig model</t>
  </si>
  <si>
    <t>PHYSIOLOGICAL REPORTS</t>
  </si>
  <si>
    <t>Article</t>
  </si>
  <si>
    <t>[van Gelder, Maaike K.; de Vries, Joost C.; Monninkhof, Anneke S.; Hazenbrink, Dienty H. M.; Joles, Jaap A.; Verhaar, Marianne C.; Gerritsen, Karin G. F.] Univ Med Ctr Utrecht, Dept Hypertens &amp; Nephrol, Heidelberglaan 100, NL-3584 CX Utrecht, Netherlands; [Simonis, Frank] Nanodialysis BV, Oirschot, Netherlands; [Ligabue, Giulia; Giovanella, Silvia; Cappelli, Gianni] Univ Modena &amp; Reggio Emilia, Surg Med Dent Morphol Sci Transplant Oncol &amp; Rege, Div Nephrol, Modena, Italy; [Bajo Rubio, Maria A.; Selgas, Rafael] Hosp Univ La Paz, Nephrol Serv, Inst Hlth Res IdiPAZ, IRSIN,REDinREN, Madrid, Spain</t>
  </si>
  <si>
    <t>Gerritsen, KGF (corresponding author), Univ Med Ctr Utrecht, Dept Hypertens &amp; Nephrol, Heidelberglaan 100, NL-3584 CX Utrecht, Netherlands.</t>
  </si>
  <si>
    <t>2051-817X</t>
  </si>
  <si>
    <t>DEC</t>
  </si>
  <si>
    <t>e14593</t>
  </si>
  <si>
    <t>Alonso, CS; da Silva, AC; Gonzalez, MO; Gilsanz, GD; Martin, MM; Gonzalez, PR; Gutierrez, RS; Rubio, MAB</t>
  </si>
  <si>
    <t>Morgagni hernia in incremental peritoneal dialysis: Is it possible to continue with the technique?</t>
  </si>
  <si>
    <t>NEFROLOGIA</t>
  </si>
  <si>
    <t>Letter</t>
  </si>
  <si>
    <t>0211-6995</t>
  </si>
  <si>
    <t>NOV-DEC</t>
  </si>
  <si>
    <t>Fontana, F; Torelli, C; Giovanella, S; Ligabue, G; Alfano, G; Gerritsen, K; Selgas, R; Cappelli, G</t>
  </si>
  <si>
    <t>Influence of dialysate temperature on creatinine peritoneal clearance in peritoneal dialysis patients: a randomized trial</t>
  </si>
  <si>
    <t>BMC NEPHROLOGY</t>
  </si>
  <si>
    <t>[Fontana, Francesco; Torelli, Chiara; Giovanella, Silvia; Ligabue, Giulia; Alfano, Gaetano; Cappelli, Gianni] Univ Modena &amp; Reggio Emilia, Surg Med &amp; Dent Dept Morphol Sci, Sect Nephrol, Modena, Italy; [Fontana, Francesco; Alfano, Gaetano; Cappelli, Gianni] Azienda Osped Univ Modena, Nephrol &amp; Dialysis Unit, Modena, Italy; [Gerritsen, Karin] Univ Med Ctr Utrecht, Dept Nephrol &amp; Hypertens, Utrecht, Netherlands; [Selgas, Rafael] Univ Autonoma Madrid, Nephrol Dept, Hosp Univ La Paz, IdiPAZ,REDinREN,IRSIN, Madrid, Spain</t>
  </si>
  <si>
    <t>Fontana, F (corresponding author), Univ Modena &amp; Reggio Emilia, Surg Med &amp; Dent Dept Morphol Sci, Sect Nephrol, Modena, Italy.; Fontana, F (corresponding author), Azienda Osped Univ Modena, Nephrol &amp; Dialysis Unit, Modena, Italy.</t>
  </si>
  <si>
    <t>1471-2369</t>
  </si>
  <si>
    <t>Marchant, V; Tejera-Munoz, A; Marquez-Exposito, L; Rayego-Mateos, S; Rodrigues-Diez, RR; Tejedor, L; Santos-Sanchez, L; Egido, J; Ortiz, A; Valdivielso, JM; Fraser, DJ; Lopez-Cabrera, M; Selgas, R; Ruiz-Ortega, M</t>
  </si>
  <si>
    <t>IL-17A as a Potential Therapeutic Target for Patients on Peritoneal Dialysis</t>
  </si>
  <si>
    <t>BIOMOLECULES</t>
  </si>
  <si>
    <t>Review</t>
  </si>
  <si>
    <t>[Marchant, Vanessa; Tejera-Munoz, Antonio; Marquez-Exposito, Laura; Rodrigues-Diez, Raul R.; Tejedor, Lucia; Santos-Sanchez, Laura; Ruiz-Ortega, Marta] Univ Autonoma Madrid, Fdn Jimenez Diaz, Fdn Inst Invest Sanitaria, Cellular &amp; Mol Biol Renal &amp; Vasc Pathol Lab, Madrid 28040, Spain; [Marchant, Vanessa; Tejera-Munoz, Antonio; Marquez-Exposito, Laura; Rayego-Mateos, Sandra; Rodrigues-Diez, Raul R.; Tejedor, Lucia; Santos-Sanchez, Laura; Ortiz, Alberto; Valdivielso, Jose M.; Lopez-Cabrera, Manuel; Selgas, Rafael; Ruiz-Ortega, Marta] Inst Salud Carlos III, Red Invest Renal REDINREN, Madrid 28029, Spain; [Rayego-Mateos, Sandra; Valdivielso, Jose M.] Inst Recerca Biomed Lleida IRBLleida, Vasc &amp; Renal Translat Res Grp, Lleida 25198, Spain; [Egido, Jesus; Ortiz, Alberto] Univ Autonoma Madrid, Fdn Jimenez Diaz, Fdn Inst Invest Sanitaria, Renal Vasc &amp; Diabet Res Lab, Madrid 28040, Spain; [Egido, Jesus; Ortiz, Alberto] Spanish Biomed Res Ctr Diabet &amp; Associated Metab, Madrid 28029, Spain; [Fraser, Donald J.] Cardiff Univ, Coll Biomed &amp; Life Sci, Sch Med, Wales Kidney Res Unit,Div Infect &amp; Immun, Cardiff CF14 4XN, Wales; [Lopez-Cabrera, Manuel] Univ Autonoma Madrid, Spanish Council Sci Res CSIC, Mol Biol Ctr Severo Ochoa CBM SO, Campus Cantoblanco, Madrid 28049, Spain; [Selgas, Rafael] Univ Hosp La Paz, Res Inst La Paz IdiPAZ, Madrid 28046, Spain; [Selgas, Rafael] ISRIN Inst Reina Sofia Invest Nefrol, Madrid 28003, Spain</t>
  </si>
  <si>
    <t>Ruiz-Ortega, M (corresponding author), Univ Autonoma Madrid, Fdn Jimenez Diaz, Fdn Inst Invest Sanitaria, Cellular &amp; Mol Biol Renal &amp; Vasc Pathol Lab, Madrid 28040, Spain.; Ruiz-Ortega, M (corresponding author), Inst Salud Carlos III, Red Invest Renal REDINREN, Madrid 28029, Spain.</t>
  </si>
  <si>
    <t>2218-273X</t>
  </si>
  <si>
    <t>OCT</t>
  </si>
  <si>
    <t>Moreno, ALQ; Saez, PO; Calle, PF; Gilsanz, GD; Ramos, SA; Almiron, MD; Soto, AB</t>
  </si>
  <si>
    <t>Clinical, Operative, and Economic Outcomes of the Point-of-Care Blood Gases in the Nephrology Department of a Third-Level Hospital</t>
  </si>
  <si>
    <t>ARCHIVES OF PATHOLOGY &amp; LABORATORY MEDICINE</t>
  </si>
  <si>
    <t>[Qasem Moreno, Ana Laila; Oliver Saez, Paloma; Fernandez Calle, Pilar; Buno Soto, Antonio] La Paz Univ Hosp, Dept Lab Med, Paseo Castellana 261, Madrid 28046, Spain; [del Peso Gilsanz, Gloria; Afonso Ramos, Sara] La Paz Univ Hosp, Dept Nephrol, Madrid, Spain; [Diaz Almiron, Mariana] La Paz Univ Hosp, Dept Biostat, Madrid, Spain</t>
  </si>
  <si>
    <t>Saez, PO (corresponding author), La Paz Univ Hosp, Dept Lab Med, Paseo Castellana 261, Madrid 28046, Spain.</t>
  </si>
  <si>
    <t>0003-9985</t>
  </si>
  <si>
    <t>Caravaca-Fontan, F; Diaz-Encarnacion, MM; Lucientes, L; Cavero, T; Cabello, V; Ariceta, G; Quintana, LF; Marco, H; Barros, X; Ramos, N; Rodriguez-Mendiola, N; Cruz, S; Fernandez-Juarez, G; Rodriguez, A; de Jose, AP; Rabasco, C; Rodado, R; Fernandez, L; Gomez, VP; Avila, AI; Bravo, L; Lumbreras, J; Allende, N; de la Nieta, MDS; Rodriguez, E; Olea, T; Melgosa, M; Huerta, A; Miquel, R; Mon, C; Fraga, G; de Lorenzo, A; Draibe, J; Cano-Megias, M; Gonzalez, F; Shabaka, A; Lopez-Rubio, ME; Fenollosa, MA; Martin-Penagos, L; Da Silva, I; Titos, JA; de Cordoba, SR; de Jorge, EG; Praga, M</t>
  </si>
  <si>
    <t>Mycophenolate Mofetil in C3 Glomerulopathy and Pathogenic Drivers of the Disease</t>
  </si>
  <si>
    <t>CLINICAL JOURNAL OF THE AMERICAN SOCIETY OF NEPHROLOGY</t>
  </si>
  <si>
    <t>[Caravaca-Fontan, Fernando; Praga, Manuel] Inst Invest Hosp 12 Octubre, Madrid, Spain; [Caravaca-Fontan, Fernando; Praga, Manuel] Univ Complutense Madrid, Dept Med, Madrid, Spain; [Diaz-Encarnacion, Montserrat M.; Goicoechea de Jorge, Elena] Fundacio Puigvert, Dept Nephrol, Barcelona, Spain; [Lucientes, Laura] Univ Complutense Madrid, Dept Immunol, Madrid, Spain; [Cavero, Teresa] Hosp Univ 12 Octubre, Dept Nephrol, Madrid, Spain; [Cabello, Virginia] Hosp Univ Virgen Rocio, Dept Nephrol, Seville, Spain; [Ariceta, Gema] Univ Autonoma Barcelona, Hosp Univ Vall dHebron, Dept Pediat Nephrol, Barcelona, Spain; [Quintana, Luis F.] Univ Barcelona, Dept Nephrol &amp; Renal Transplantat, Hosp Clin Barcelona, Ctr Referencia Enfermedad Glomerular Compleja Sis, Barcelona, Spain; [Quintana, Luis F.] Inst Invest Biomed August Pi &amp; Sunyer, Barcelona, Spain; [Marco, Helena] Hosp Badalona Germans Trias &amp; Pujol, Dept Nephrol, Barcelona, Spain; [Barros, Xoana] Hosp Univ Doctor Josep Trueta, Dept Nephrol, Girona, Spain; [Ramos, Natalia] Hosp Univ Vall dHebron, Dept Nephrol, Barcelona, Spain; [Rodriguez-Mendiola, Nuria] Hosp Univ Ramon &amp; Cajal, Dept Nephrol, Madrid, Spain; [Cruz, Sonia] Hosp Univ Juan Ramon Jimenez, Dept Nephrol, Huelva, Spain; [Fernandez-Juarez, Gema] Hosp Univ Fdn Alcorcon, Dept Nephrol, Madrid, Spain; [Rodriguez, Adela] Hosp Univ Virgen Rocio, Dept Pediat Nephrol, Seville, Spain; [Perez de Jose, Ana] Hosp Univ Gregorio Maranon, Dept Nephrol, Madrid, Spain; [Rabasco, Cristina] Hosp Univ Reina Sofia, Dept Nephrol, Cordoba, Spain; [Rodado, Raquel] Hosp Univ Virgen Arrixaca, Dept Nephrol, Murcia, Spain; [Fernandez, Loreto] Complejo Hosp Navarra, Dept Nephrol, Navarra, Spain; [Perez Gomez, Vanessa] Hosp Univ Fdn Jimenez Diaz, Dept Nephrol, Madrid, Spain; [avila, Ana I.] Hosp Univ Doctor Peset, Dept Nephrol, Valencia, Spain; [Bravo, Luis] Hosp Univ La Coruna, Dept Nephrol, La Coruna, Spain; [Lumbreras, Javier] Hosp Univ Son Espases, Balear Islands Hlth Res Inst, Pediat Nephrol Unit, Palma De Mallorca, Spain; [Allende, Natalia] Hosp Univ Son Espases, Dept Nephrol, Palma De Mallorca, Spain; [Sanchez de la Nieta, Maria Dolores] Hosp Gen Univ Ciudad Real, Dept Nephrol, Ciudad Real, Spain; [Rodriguez, Eva] Hosp Mar, Dept Nephrol, Barcelona, Spain; [Olea, Teresa] Hosp Univ La Paz, Dept Nephrol, Madrid, Spain; [Melgosa, Marta] Hosp Univ La Paz, Dept Pediat Nephrol, Madrid, Spain; [Huerta, Ana] Hosp Univ Puerta Hierro, Dept Nephrol, Madrid, Spain; [Miquel, Rosa] Hosp Univ Canarias, Dept Nephrol, Tenerife, Spain; [Mon, Carmen] Hosp Univ Severo Ochoa, Dept Nephrol, Madrid, Spain; [Fraga, Gloria] Univ Autonoma Barcelona, Hosp Santa Creu Sant Pau, Dept Pediat Nephrol, Barcelona, Spain; [de Lorenzo, Alberto] Hosp Univ Getafe, Dept Nephrol, Madrid, Spain; [Draibe, Juliana] Hosp Univ Bellvitge, Dept Nephrol, Barcelona, Spain; [Cano-Megias, Marta] Hosp Univ Asturias, Dept Nephrol, Madrid, Spain; [Gonzalez, Fayna] Hosp Doctor Negrin, Dept Nephrol, Gran Canaria, Spain; [Shabaka, Amir] Hosp Univ Clin San Carlos, Dept Nephrol, Madrid, Spain; [Lopez-Rubio, Maria Esperanza; Fenollosa, Maria angeles] Complejo Hosp Univ Albacete, Dept Nephrol, Albacete, Spain; [Fenollosa, Maria angeles] Hosp Gen Univ Castellon, Dept Nephrol, Castellon de La Plana, Spain; [Martin-Penagos, Luis] Hosp Univ Marques Valdecilla, Dept Nephrol, Santander, Spain; [Alonso Titos, Juana] Hosp Reg Univ Carlos Haya, Dept Nephrol, Malaga, Spain; [Rodriguez de Cordoba, Santiago] CSIC, Ctr Invest Biol, Madrid, Spain; [Goicoechea de Jorge, Elena] Ctr Invest Biomed Red Enfermedades Raras, Madrid, Spain</t>
  </si>
  <si>
    <t>Praga, M (corresponding author), Inst Invest Hosp 12 Octubre, Madrid, Spain.; Praga, M (corresponding author), Univ Complutense Madrid, Dept Med, Madrid, Spain.</t>
  </si>
  <si>
    <t>1555-9041</t>
  </si>
  <si>
    <t>Urban, JG; Gurrado, K; Rivas, PCB; Abou Elrous, D; Machain, MZ; Gomez, MR; Rodriguez, JG; Plaza, BV; Gregorio, LY; Fernandez, EG; Martin, CJ; Oliva, MOL; Garcia, EG; Sanchez, GL; Cornejo, GC; Gutierrez, RS; Santovena, AZ; Hijosa, MM; Camblor, CF; del Castillo, YM; Sisinni, L; Sanchez, DB; Perez-Martinez, A; Zapardiel, ES; Granados, EL; Villatoro, JM; Zabala, RH; Borobia, AM; Frias, J; Ramirez, E</t>
  </si>
  <si>
    <t>A case-control study to assess the role of polyomavirus in transplant complications: Where do we stand?</t>
  </si>
  <si>
    <t>TRANSPLANT INFECTIOUS DISEASE</t>
  </si>
  <si>
    <t>[Garcia Urban, Julia; Gurrado, Katia; Brea Rivas, Paola C.; Abou Elrous, Dina; Zubimendi Machain, Monica; Monserrat Villatoro, Jaime; Hernandez Zabala, Rafael; Borobia, Alberto M.; Frias, Jesus; Ramirez, Elena] Autonomous Univ Madrid, La Paz Cantoblanco Carlos III Univ Hosp, Sch Med, Clin Pharmacol Dept,IdiPaz, Madrid, Spain; [Romero Gomez, Maria; Garcia Rodriguez, Julio] La Paz Cantoblanco Carlos III Univ Hosp, Microbiol Dept, IdiPaz, Madrid, Spain; [Vicandi Plaza, Blanca; Yebenes Gregorio, Laura; Garcia Fernandez, Eugenia] La Paz Cantoblanco Carlos III Univ Hosp, Pathol Anat Dept, IdiPaz, Madrid, Spain; [Jimenez Martin, Carlos; Lopez Oliva, Maria-Ovidia; Gonzalez Garcia, Elena; Ledesma Sanchez, Gabriel; Carreno Cornejo, Gilda; Selgas Gutierrez, Rafael] La Paz Cantoblanco Carlos III Univ Hosp, Nephrol Dept, IdiPaz, REDInREN,IRSIN, Madrid, Spain; [Zarauza Santovena, Alejandro; Melgosa Hijosa, Marta; Fernandez Camblor, Carlota] La Paz Cantoblanco Carlos III Univ Hosp, Pediat Nephrol Dept, IdiPaz, Madrid, Spain; [Mozo del Castillo, Yasmina; Sisinni, Luisa; Bueno Sanchez, David; Perez-Martinez, Antonio] La Paz Cantoblanco Carlos III Univ Hosp, Pediat Hematol Oncol Dept, IdiPaz, Madrid, Spain; [Sanchez Zapardiel, Elena; Lopez Granados, Eduardo] La Paz Cantoblanco Carlos III Univ Hosp, Immunol Dept, IdiPaz, Madrid, Spain</t>
  </si>
  <si>
    <t>Ramirez, E (corresponding author), Univ Autonoma Madrid, La Paz Univ Complex Hosp, Clin Pharmacol Dept, Fac Med,IdiPaz, Paseo Castellana 261, Madrid 28046, Spain.</t>
  </si>
  <si>
    <t>1398-2273</t>
  </si>
  <si>
    <t>e13432</t>
  </si>
  <si>
    <t>Perez-Saez, MJ; Blasco, M; Redondo-Pachon, D; Ventura-Aguiar, P; Bada-Bosch, T; Perez-Flores, I; Melilli, E; Sanchez-Camara, LA; Lopez-Oliva, MO; Canal, C; Shabaka, A; Garra-Moncau, N; Martin-Moreno, PL; Lopez, V; Hernandez-Gallego, R; Siverio, O; Galeano, C; Espi-Reig, J; Cabezas, CJ; Rodrigo, MT; Llinas-Mallol, L; Fernandez-Reyes, MJ; Cruzado-Vega, L; Perez-Tamajon, L; Santana-Estupinan, R; Ruiz-Fuentes, MC; Tabernero, G; Zarraga, S; Ruiz, JC; Gutierrez-Dalmau, A; Mazuecos, A; Sanchez-Alvarez, E; Crespo, M; Pascual, J</t>
  </si>
  <si>
    <t>Use of tocilizumab in kidney transplant recipients with COVID-19</t>
  </si>
  <si>
    <t>AMERICAN JOURNAL OF TRANSPLANTATION</t>
  </si>
  <si>
    <t>[Perez-Saez, Maria J.; Redondo-Pachon, Dolores; Llinas-Mallol, Laura; Crespo, Marta; Pascual, Julio] Hosp del Mar, Inst Mar Med Res, Dept Nephrol, REDinREN RD16 0009 0013, Barcelona, Spain; [Blasco, Miquel; Ventura-Aguiar, Pedro] Inst Biomed Res August Pi i Sunyer, Transplantat Hosp Clin, Dept Nephrol &amp; Kidney, REDinREN RD16 0009 0023, Barcelona, Spain; [Bada-Bosch, Teresa] Hosp Univ 12 Octubre, Dept Nephrol, Madrid, Spain; [Perez-Flores, Isabel] Hosp Clin San Carlos, Dept Nephrol, Madrid, Spain; [Melilli, Edoardo] Hosp Bellvitge Princeps Espanya, Dept Nephrol, Barcelona, Spain; [Sanchez-Camara, Luis A.] Hosp Gen Univ Gregorio Maranon, Inst Invest Sanitaria Gregorio Maranon IISGM, Dept Nephrol, Madrid, Spain; [Lopez-Oliva, Maria O.] Hosp Univ La Paz, Dept Nephrol, Madrid, Spain; [Canal, Cristina] Fundacio Puigvert, Res Support Unit, Dept Nephrol, Barcelona, Spain; [Shabaka, Amir] Hosp Fdn Alcorcon, Dept Nephrol, Madrid, Spain; [Garra-Moncau, Nuria] Fundacio Althaia, Dept Nephrol, Barcelona, Spain; [Martin-Moreno, Paloma L.] Clin Univ Navarra, Dept Nephrol, IdiSNA, Pamplona, Spain; [Lopez, Veronica] Univ Malaga, Hosp Reg Univ, Dept Nephrol, IBIMA,REDinREN RD16 0009 0006, Malaga, Spain; [Hernandez-Gallego, Roman] Hosp Univ, Dept Nephrol, Badajoz, Spain; [Siverio, Orlando] Hosp Univ Nuestra Senora de la Candelaria, Dept Nephrol, Tenerife, Spain; [Galeano, Cristina] Hosp Univ Ramon y Cajal, Inst Ramon y Cajal Invest Sanitaria IRYCIS, Dept Nephrol, Madrid, Spain; [Espi-Reig, Jordi] Hosp Univ &amp; Politecn La Fe, Dept Nephrol, Valencia, Spain; [Cabezas, Carlos J.] Complejo Hosp Toledo, Dept Nephrol, Toledo, Spain; [Rodrigo, Maria T.] Hosp Univ Donostia, Dept Nephrol, Donostia San Sebastian, Spain; [Fernandez-Reyes, Maria J.] Complejo Asistencial Segovia, Dept Nephrol, Segovia, Spain; [Cruzado-Vega, Leonidas] Hosp Gen Univ, Dept Nephrol, Alicante, Spain; [Perez-Tamajon, Lourdes] Complejo Hosp Univ Canarias, Dept Nephrol, Tenerife, Spain; [Santana-Estupinan, Raquel] Hosp Univ Gran Canaria Doctor Negrin, Dept Nephrol, Las Palmas Gran Canaria, Spain; [Ruiz-Fuentes, Maria C.] Hosp Univ Virgen de las Nieves, Dept Nephrol, Granada, Spain; [Tabernero, Guadalupe] Hosp Univ, Dept Nephrol, IBSAL, Salamanca, Spain; [Zarraga, Sofia] Hosp Cruces, Dept Nephrol, Bilbao, Spain; [Ruiz, Juan C.] Univ Cantabria, Hosp Valdecilla, Dept Nephrol, IDIAL, Santander, Spain; [Gutierrez-Dalmau, Alex] Hosp Univ Miguel Servet, Dept Nephrol, Zaragoza, Spain; [Mazuecos, Auxiliadora] Hosp Univ Puerta del Mar, Dept Nephrol, Cadiz, Spain; [Sanchez-Alvarez, Emilio] Hosp Univ Cabuenes, Dept Nephrol, Gijon, Spain</t>
  </si>
  <si>
    <t>Perez-Saez, MJ (corresponding author), Hosp del Mar, Inst Mar Med Res, Dept Nephrol, REDinREN RD16 0009 0013, Barcelona, Spain.</t>
  </si>
  <si>
    <t>1600-6135</t>
  </si>
  <si>
    <t>NOV</t>
  </si>
  <si>
    <t>Diaz, R; Sandoval, P; Rodrigues-Diez, RR; del Peso, G; Jimenez-Heffernan, JA; Ramos-Ruiz, R; Llorens, C; Laham, G; Alvarez-Quiroga, M; Lopez-Cabrera, M; Ruiz-Ortega, M; Bajo, MA; Selgas, R</t>
  </si>
  <si>
    <t>Increased miR-7641 Levels in Peritoneal Hyalinizing Vasculopathy in Long-Term Peritoneal Dialysis Patients</t>
  </si>
  <si>
    <t>INTERNATIONAL JOURNAL OF MOLECULAR SCIENCES</t>
  </si>
  <si>
    <t>[Diaz, Raquel; del Peso, Gloria; Bajo, Maria A.; Selgas, Rafael] Univ Hosp La Paz, Res Inst La Paz IdiPAZ, Madrid 28046, Spain; [Diaz, Raquel; Rodrigues-Diez, Raul R.; del Peso, Gloria; Ruiz-Ortega, Marta; Bajo, Maria A.; Selgas, Rafael] Inst Salud Carlos III, Red Invest Renal REDINREN, Madrid 28029, Spain; [Sandoval, Pilar; Lopez-Cabrera, Manuel] Univ Autonoma Madrid UAM, Ctr Biol Mol Severo Ochoa CBM, Spanish Council Sci Res CSIC, Madrid 28049, Spain; [Rodrigues-Diez, Raul R.; Ruiz-Ortega, Marta] Univ Autonoma Madrid, Fdn Inst Invest Sanitaria, Cellular &amp; Mol Biol Renal &amp; Vasc Pathol Lab, Fdn Jimenez Diaz, Madrid 28040, Spain; [del Peso, Gloria; Bajo, Maria A.; Selgas, Rafael] ISRIN Inst Reina Sofia Invest Nefrol, Madrid 28003, Spain; [Jimenez-Heffernan, Jose A.] Hosp Univ La Princesa, Inst Invest Sanitaria La Princesa IP, Dept Anat Patol, Madrid 28006, Spain; [Ramos-Ruiz, Ricardo] Fdn Parque Cient Madrid, Genom Unit, Madrid 28049, Spain; [Llorens, Carlos] BiotechVana SL, Parc Cient, Valencia 46980, Spain; [Laham, Gustavo; Alvarez-Quiroga, Mabel] Ctr Educ Med &amp; Invest Clin CEMIC, Secc Nefrol, C1431FWO, Buenos Aires, DF, Argentina; [Alvarez-Quiroga, Mabel] Fresenius Med Care Argentina, Programa Dialisis Peritoneal, C1061AAA, Buenos Aires, DF, Argentina</t>
  </si>
  <si>
    <t>Rodrigues-Diez, RR (corresponding author), Inst Salud Carlos III, Red Invest Renal REDINREN, Madrid 28029, Spain.; Rodrigues-Diez, RR (corresponding author), Univ Autonoma Madrid, Fdn Inst Invest Sanitaria, Cellular &amp; Mol Biol Renal &amp; Vasc Pathol Lab, Fdn Jimenez Diaz, Madrid 28040, Spain.</t>
  </si>
  <si>
    <t>1422-0067</t>
  </si>
  <si>
    <t>AUG</t>
  </si>
  <si>
    <t>van Gelder, MK; Ligabue, G; Giovanella, S; Bianchini, E; Simonis, F; Hazenbrink, DHM; Joles, JA; Rubio, MAB; Selgas, R; Cappelli, G; Gerritsen, KGF</t>
  </si>
  <si>
    <t>In vitro efficacy and safety of a system for sorbent-assisted peritoneal dialysis</t>
  </si>
  <si>
    <t>AMERICAN JOURNAL OF PHYSIOLOGY-RENAL PHYSIOLOGY</t>
  </si>
  <si>
    <t>[van Gelder, Maaike K.; Hazenbrink, Dienty H. M.; Joles, Jaap A.; Gerritsen, Karin G. F.] Univ Med Ctr Utrecht, Dept Nephrol &amp; Hypertens, Utrecht, Netherlands; [Simonis, Frank] Nanodialysis BV, Oirschot, Netherlands; [Rubio, Maria A. Bajo; Selgas, Rafael] Hosp Univ La Paz, Inst Hlth Res, Inst Reina Sofia Invest Nefrol, Nephrol Serv,Spanish Renal Res Network, Madrid, Spain; [Ligabue, Giulia; Giovanella, Silvia; Bianchini, Elena; Cappelli, Gianni] Univ Modena &amp; Reggio Emilia, Surg Med Dent Morphol Sci Transplant Oncol &amp; Rege, Div Nephrol, Modena, Italy</t>
  </si>
  <si>
    <t>Gerritsen, KGF (corresponding author), Univ Med Ctr Utrecht, Dept Nephrol &amp; Hypertens, Utrecht, Netherlands.</t>
  </si>
  <si>
    <t>1931-857X</t>
  </si>
  <si>
    <t>F162</t>
  </si>
  <si>
    <t>F170</t>
  </si>
  <si>
    <t>Granado-Martinez, P; Garcia-Ortega, S; Gonzalez-Sanchez, E; McGrail, K; Selgas, R; Grueso, J; Gil, R; Naldaiz-Gastesi, N; Rhodes, AC; Hernandez-Losa, J; Ferrer, B; Canals, F; Villanueva, J; Mendez, O; Espinosa-Gil, S; Lizcano, JM; Munoz-Couselo, E; Garcia-Patos, V; Recio, JA</t>
  </si>
  <si>
    <t>STK11 (LKB1) missense somatic mutant isoforms promote tumor growth, motility and inflammation</t>
  </si>
  <si>
    <t>COMMUNICATIONS BIOLOGY</t>
  </si>
  <si>
    <t>[Granado-Martinez, Paula; Garcia-Ortega, Sara; Gonzalez-Sanchez, Elena; McGrail, Kimberley; Selgas, Rafael; Grueso, Judit; Gil, Rosa; Naldaiz-Gastesi, Neia; Rhodes, Ana C.; Ferrer, Berta; Munoz-Couselo, Eva; Garcia-Patos, Vicenc; Recio, Juan A.] UAB, VHIR Vall dHebron Hosp Barcelona, Vall dHebron Res Inst, Biomed Res Melanoma,Anim Models &amp; Canc Lab, Barcelona 08035, Spain; [Grueso, Judit] Vall dHebron Inst Oncol VHIO, Expt Therapeut Grp, Barcelona 08035, Spain; [Hernandez-Losa, Javier; Ferrer, Berta] UAB, Vail dHebron Hosp Barcelona, Anat Pathol Dept, Barcelona 08035, Spain; [Canals, Francesc] Vall dHebron Inst Oncol VHIO, Prote Lab, Barcelona 08035, Spain; [Villanueva, Josep; Mendez, Olga] Vall dHebron Inst Oncol VHIO, Preclin Res Program, Barcelona 08035, Spain; [Espinosa-Gil, Sergio; Lizcano, Jose M.] UAB, Prot Kinases &amp; Signal Transduct Lab, Neurosci Inst, Barcelona 08193, Spain; [Espinosa-Gil, Sergio; Lizcano, Jose M.] UAB, Mol Biol &amp; Biochem Dept, Barcelona 08193, Spain; [Munoz-Couselo, Eva] UAB, Vall dHebron Hosp, Vall dHebron Inst Oncol VHIO, Clin Oncol Program, Barcelona 08035, Spain; [Garcia-Patos, Vicenc] UAB, Dermatol Dept, Vall dHebron Hosp Barcelona, Barcelona 08035, Spain; [Naldaiz-Gastesi, Neia] Biodonostia, Grp Neuromuscular Dis, Neurosci Area, San Sebastian 20014, Spain; [Rhodes, Ana C.] Univ Barcelona, Inst Invest Biomed August Pi i Sunyer IDIBAPS, Hosp Clin Barcelona, Barcelona Clin Liver Canc BCLC Grp,Liver Unit, Barcelona 08036, Spain</t>
  </si>
  <si>
    <t>Recio, JA (corresponding author), UAB, VHIR Vall dHebron Hosp Barcelona, Vall dHebron Res Inst, Biomed Res Melanoma,Anim Models &amp; Canc Lab, Barcelona 08035, Spain.</t>
  </si>
  <si>
    <t>2399-3642</t>
  </si>
  <si>
    <t>Cuarental, L; Valino-Rivas, L; Mendonca, L; Saleem, M; Mezzano, S; Sanz, AB; Ortiz, A; Sanchez-Nino, MD</t>
  </si>
  <si>
    <t>Tacrolimus Prevents TWEAK-Induced PLA2R Expression in Cultured Human Podocytes</t>
  </si>
  <si>
    <t>JOURNAL OF CLINICAL MEDICINE</t>
  </si>
  <si>
    <t>[Cuarental, Leticia; Valino-Rivas, Lara; Belen Sanz, Ana; Ortiz, Alberto; Dolores Sanchez-Nino, Maria] Univ Autonoma Madrid, IIS Fdn Jimenez Diaz, Fdn Renal Inigo Alvarez de Toledo IRSIN, Madrid 28040, Spain; [Cuarental, Leticia; Valino-Rivas, Lara; Belen Sanz, Ana; Ortiz, Alberto; Dolores Sanchez-Nino, Maria] Fdn Jimenez Diaz, Red Invest Renal REDINREN, Madrid 28040, Spain; [Mendonca, Luis] Ctr Hosp Univ Sao Joao, Nephrol Dept, P-4200319 Porto, Portugal; [Saleem, Moin] Univ Bristol, Bristol Renal, Bristol BS8 1TH, Avon, England; [Mezzano, Sergio] Univ Austral Chile, Fac Med, Lab Nefrol, Valdivia 5090000, Chile</t>
  </si>
  <si>
    <t>Ortiz, A; Sanchez-Nino, MD (corresponding author), Univ Autonoma Madrid, IIS Fdn Jimenez Diaz, Fdn Renal Inigo Alvarez de Toledo IRSIN, Madrid 28040, Spain.; Ortiz, A; Sanchez-Nino, MD (corresponding author), Fdn Jimenez Diaz, Red Invest Renal REDINREN, Madrid 28040, Spain.</t>
  </si>
  <si>
    <t>2077-0383</t>
  </si>
  <si>
    <t>JUL</t>
  </si>
  <si>
    <t>Peces, R; Mena, R; Martin, Y; Hernandez, C; Peces, C; Telleria, D; Cuesta, E; Selgas, R; Lapunzina, P; Nevado, J</t>
  </si>
  <si>
    <t>Co-occurrence of neurofibromatosis type 1 and optic nerve gliomas with autosomal dominant polycystic kidney disease type 2</t>
  </si>
  <si>
    <t>MOLECULAR GENETICS &amp; GENOMIC MEDICINE</t>
  </si>
  <si>
    <t>[Peces, Ramon; Selgas, Rafael] Univ Autonoma, IdiPAZ, Hosp Univ La Paz, Serv Nefrol, Madrid, Spain; [Mena, Rocio; Lapunzina, Pablo; Nevado, Julian] Univ Autonoma, Hosp Univ La Paz, Inst Genet Med &amp; Mol INGEMM IdiPAZ, Madrid, Spain; [Mena, Rocio; Lapunzina, Pablo; Nevado, Julian] ISCIII, Ctr Invest Biomed Red Enfermedades Raras, CIBERER, Madrid, Spain; [Martin, Yolanda; Hernandez, Concepcion; Telleria, Dolores] Hosp Univ Ramon y Cajal, Ctr Invest Biomed Red Enfermedades Raras CIBERER, Serv Genet, Madrid, Spain; [Peces, Carlos] SESCAM, Area Tecnol Informac, Toledo, Spain; [Cuesta, Emilio] Univ Autonoma, IdiPAZ, Hosp Univ La Paz, Serv Radiol, Madrid, Spain</t>
  </si>
  <si>
    <t>Peces, R (corresponding author), Hosp Univ La Paz, Serv Nefrol, Paseo Castellana 261, Madrid 28046, Spain.</t>
  </si>
  <si>
    <t>2324-9269</t>
  </si>
  <si>
    <t>e1321</t>
  </si>
  <si>
    <t>Peces, R; Mena, R; Peces, C; Cuesta, E; Selgas, R; Barruz, P; Lapunzina, P; Nevado, J</t>
  </si>
  <si>
    <t>Coexistence of autosomal dominant polycystic kidney disease type 1 and hereditary renal hypouricemia type 2: A model of early-onset and fast cyst progression</t>
  </si>
  <si>
    <t>CLINICAL GENETICS</t>
  </si>
  <si>
    <t>[Peces, Ramon; Selgas, Rafael] Univ Autonoma, IdiPAZ, Hosp Univ La Paz, Serv Nefrol, Madrid, Spain; [Mena, Rocio; Barruz, Pilar; Lapunzina, Pablo; Nevado, Julian] Univ Autonoma, IdiPAZ, Hosp Univ La Paz, Inst Genet Med &amp; Mol INGEMM, Madrid, Spain; [Peces, Carlos] SESCAM, Area Tecnol Informac, Toledo, Spain; [Cuesta, Emilio] Univ Autonoma, IdiPAZ, Hosp Univ La Paz, Serv Radiol, Madrid, Spain; [Lapunzina, Pablo; Nevado, Julian] ISCIII, Ctr Invest Biomed Red Enfermedades Raras, CIBERER, Madrid, Spain</t>
  </si>
  <si>
    <t>0009-9163</t>
  </si>
  <si>
    <t>JUN</t>
  </si>
  <si>
    <t>Jimenez-Heffernan, JA; Rodriguez-Garcia, AM; Gonzalez-Peramato, P; Lopez-Ferrer, P; Munoz-Hernandez, P; Gordillo, CH; Viguer, JM; Vicandi, B</t>
  </si>
  <si>
    <t>Fine needle aspiration cytology of polymorphous adenocarcinoma of the salivary glands: A report of 11 patients and review of the literature</t>
  </si>
  <si>
    <t>DIAGNOSTIC CYTOPATHOLOGY</t>
  </si>
  <si>
    <t>[Jimenez-Heffernan, Jose A.; Munoz-Hernandez, Patricia; Gordillo, Carlos H.] Univ Hosp La Princesa, Dept Pathol, Madrid, Spain; [Rodriguez-Garcia, Ana M.; Gonzalez-Peramato, Pilar; Lopez-Ferrer, Pilar; Viguer, Jose M.; Vicandi, Blanca] Univ Hosp La Paz, Dept Pathol, Madrid, Spain</t>
  </si>
  <si>
    <t>Jimenez-Heffernan, JA (corresponding author), Hosp Univ La Princesa, Dept Anat Patol, Diego de Leon 62, Madrid 28006, Spain.</t>
  </si>
  <si>
    <t>8755-1039</t>
  </si>
  <si>
    <t>Lopez, V; Vazquez, T; Alonso-Titos, J; Cabello, M; Alonso, A; Beneyto, I; Crespo, M; Diaz-Corte, C; Franco, A; Gonzalez-Roncero, F; Gutierrez, E; Guirado, L; Jimenez, C; Jironda, C; Lauzurica, R; Llorente, S; Mazuecos, A; Paul, J; Rodriguez-Benot, A; Ruiz, JC; Sanchez-Fructuoso, A; Sola, E; Torregrosa, V; Zarraga, S; Hernandez, D</t>
  </si>
  <si>
    <t>Recommendations on management of the SARS-CoV-2 coronavirus pandemic (Covid-19) in kidney transplant patients</t>
  </si>
  <si>
    <t>[Lopez, Veronica; Vazquez, Teresa; Alonso-Titos, Juana; Cabello, Mercedes; Gutierrez, Elena; Jironda, Cristina; Sola, Eugenia; Hernandez, Domingo] Univ Malaga, Hosp Reg Univ Malaga, Inst Biomed Invest Malaga IBIMA, Unidad Gest Clin Nefrol,REDinREN RD16 0009 0006, Malaga, Spain; [Alonso, Angel] Complejo Hosp A Coruna, Serv Nefrol, La Coruna, Spain; [Beneyto, Isabel] Hosp Univ Politecn La Fe, Serv Nefrol, Valencia, Spain; [Crespo, Marta; Diaz-Corte, Carmen] Hosp del Mar, Serv Nefrol, Barcelona, Spain; [Crespo, Marta; Diaz-Corte, Carmen] Hosp Cent Asturias, Serv Nefrol, REDinREN RD16 0009 0006, Asturias, Spain; [Franco, Antonio] Hosp Alicante, Serv Nefrol, Alicante, Spain; [Gonzalez-Roncero, Francisco] Hosp Virgen del Rocio, Serv Nefrol, Seville, Spain; [Guirado, Luis] Fdn Puigvert, Serv Nefrol, REDinREN RD16 0009 0019, Barcelona, Spain; [Jimenez, Carlos] Hosp La Paz, Serv Nefrol, Madrid, Spain; [Lauzurica, Ricardo] Hosp Trias &amp; Pujol, Serv Nefrol, REDinREN RD16 0009 0032, Barcelona, Spain; [Llorente, Santiago] Hosp Virgen Arrixaca, Serv Nefrol, Murcia, Spain; [Mazuecos, Auxiliadora] Hosp Univ Puerta del Mar, Serv Nefrol, Cadiz, Spain; [Paul, Javier] Hosp Miguel Servet, Serv Nefrol, Zaragoza, Spain; [Rodriguez-Benot, Alberto] Hosp Reina Sofia, Inst Maimonides Invest Biomed Cordoba, Serv Nefrol, Cordoba, Spain; [Carlos Ruiz, Juan] Hosp Marques Valdecilla, Serv Nefrol, IDIVAL, REDinREN RD16 0009 0027, Santander, Spain; [Sanchez-Fructuoso, Ana] Univ Complutense Madrid, Hosp Clin San Carlos, Serv Nefrol, Madrid, Spain; [Torregrosa, Vicente] Hosp Clin Barcelona, Serv Nefrol, Barcelona, Spain; [Zarraga, Sofia] Hosp Cruces, Serv Nefrol, Bilbao, Spain</t>
  </si>
  <si>
    <t>Hernandez, D (corresponding author), Univ Malaga, Hosp Reg Univ Malaga, Inst Biomed Invest Malaga IBIMA, Unidad Gest Clin Nefrol,REDinREN RD16 0009 0006, Malaga, Spain.</t>
  </si>
  <si>
    <t>MAY-JUN</t>
  </si>
  <si>
    <t>Maron, DJ; Hochman, JS; Reynolds, HR; Bangalore, S; O'Brien, SM; Boden, WE; Chaitman, BR; Senior, R; Lopez-Sendon, J; Alexander, KP; Lopes, RD; Shaw, LJ; Berger, JS; Newman, JD; Sidhu, MS; Goodman, SG; Ruzyllo, W; Gosselin, G; Maggioni, AP; White, HD; Bhargava, B; Min, JK; Mancini, GBJ; Berman, DS; Picard, MH; Kwong, RY; Ali, ZA; Mark, DB; Spertus, JA; Krishnan, MN; Elghamaz, A; Moorthy, N; Hueb, WA; Demkow, M; Mavromatis, K; Bockeria, O; Peteiro, J; Miller, TD; Szwed, H; Doerr, R; Keltai, M; Selvanayagam, JB; Steg, PG; Held, C; Kohsaka, S; Mavromichalis, S; Kirby, R; Jeffries, NO; Harrell, FE; Rockhold, FW; Broderick, S; Ferguson, TB; Williams, DO; Harrington, RA; Stone, GW; Rosenberg, Y</t>
  </si>
  <si>
    <t>Initial Invasive or Conservative Strategy for Stable Coronary Disease</t>
  </si>
  <si>
    <t>NEW ENGLAND JOURNAL OF MEDICINE</t>
  </si>
  <si>
    <t>[Maron, David J.; Harrington, Robert A.] Stanford Univ, Sch Med, Dept Med, 1265 Welch Rd,Med Sch Off Bldg x314, Stanford, CA 94305 USA; [Berman, Daniel S.] Cedars Sinai Med Ctr, Los Angeles, CA 90048 USA; [Hochman, Judith S.; Reynolds, Harmony R.; Bangalore, Sripal; Berger, Jeffrey S.; Newman, Jonathan D.; Mavromichalis, Stavroula] NYU, Grossman Sch Med, New York, NY USA; [Shaw, Leslee J.] Weill Cornell Med New York Presbyterian Hosp, New York, NY USA; [Min, James K.] Cleerly, New York, NY USA; [Ali, Ziad A.; Stone, Gregg W.] Cardiovasc Res Fdn, New York, NY USA; [Ali, Ziad A.] Columbia Univ, Irving Med Ctr, New York Presbyterian Hosp, New York, NY USA; [Stone, Gregg W.] Icahn Sch Med Mt Sinai, New York, NY 10029 USA; [Sidhu, Mandeep S.] Albany Med Coll, Albany, NY 12208 USA; [Sidhu, Mandeep S.] Albany Med Ctr, Albany, NY USA; [Ali, Ziad A.] St Francis Hosp, Roslyn, NY USA; [O'Brien, Sean M.; Alexander, Karen P.; Lopes, Renato D.; Mark, Daniel B.; Rockhold, Frank W.; Broderick, Samuel] Duke Clin Res Inst, Durham, NC USA; [Ferguson, T. Bruce, Jr.] East Carolina Univ, Brody Sch Med, Greenville, NC 27858 USA; [Boden, William E.] Vet Affairs VA New England Healthcare Syst, Boston, MA USA; [Boden, William E.] Boston Univ, Sch Med, Boston, MA 02118 USA; [Picard, Michael H.] Massachusetts Gen Hosp, Boston, MA 02114 USA; [Picard, Michael H.] Harvard Med Sch, Boston, MA 02115 USA; [Kwong, Raymond Y.; Williams, David O.] Brigham &amp; Womens Hosp, 75 Francis St, Boston, MA 02115 USA; [Chaitman, Bernard R.] St Louis Univ, Sch Med, St Louis, MO 63103 USA; [Spertus, John A.] St Lukes Mid Amer Heart Inst, Kansas City, MO USA; [Spertus, John A.] Univ Missouri, Sch Med, Kansas City, MO 64108 USA; [Senior, Roxy; Elghamaz, Ahmed] Northwick Pk Hosp &amp; Clin Res Ctr, London, England; [Senior, Roxy] Imperial Coll London, London, England; [Senior, Roxy] Royal Brompton Hosp, London, England; [Lopez-Sendon, Jose] Hosp Univ La Paz, Inst Invest La Paz, Ctr Invest Biomed Red Cardiovasc, Madrid, Spain; [Peteiro, Jesus] Complejo Hosp Univ A Coruna, Ctr Invest Biomed Red Cardiovasc, La Coruna, Spain; [Goodman, Shaun G.] Univ Toronto, Canadian Heart Res Ctr, Toronto, ON, Canada; [Goodman, Shaun G.] Univ Toronto, St Michaels Hosp, Toronto, ON, Canada; [Gosselin, Gilbert] Montreal Heart Inst, Res Ctr, Montreal, PQ, Canada; [Mancini, G. B. John] Univ British Columbia, Vancouver, BC, Canada; [Demkow, Marcin] Natl Inst Cardiol, Dept Coronary &amp; Struct Heart Dis, Warsaw, Poland; [Ruzyllo, Witold; Demkow, Marcin; Szwed, Hanna] Natl Inst Cardiol, Warsaw, Poland; [Maggioni, Aldo P.] Assoc Nazl Med Cardiol Osped, Florence, Italy; [White, Harvey D.] Auckland Hosp Green Lane Cardiovasc Serv, Auckland, New Zealand; [Bhargava, Balram] All India Inst Med Sci, New Delhi, India; [Krishnan, Mangalath N.] Govt Med Coll Kozhikode, Kozhikode, Kerala, India; [Moorthy, Nagaraja] Sri Jayadeva Inst Cardiovasc Sci &amp; Res, Bangalore, Karnataka, India; [Hueb, Whady A.] Univ Sao Paulo, Hosp Clin, Fac Med, Inst Coracao, Sao Paulo, Brazil; [Mavromatis, Kreton] Emory Univ, Sch Med, Atlanta VA Med Ctr, Decatur, GA 30033 USA; [Bockeria, Olga] Natl Res Ctr Cardiovasc Surg, Moscow, Russia; [Miller, Todd D.] Mayo Clin, Rochester, MN USA; [Doerr, Rolf] Praxisklin Herz &amp; Gefaesse, Dresden, Germany; [Keltai, Matyas] Semmelweis Univ, Budapest, Hungary; [Selvanayagam, Joseph B.] Flinders Univ S Australia, Flinders Med Ctr, Adelaide, SA, Australia; [Steg, P. Gabriel] Univ Paris, AP HP, Paris, France; [Steg, P. Gabriel] INSERM, U1148, Paris, France; [Held, Claes] Uppsala Univ, Uppsala Clin Res Ctr, Dept Med Sci, Cardiol, Uppsala, Sweden; [Kohsaka, Shun] Keio Univ, Sch Med, Shinjuku Ku, Tokyo, Japan; [Kirby, Ruth; Jeffries, Neal O.; Rosenberg, Yves] NIH, Bldg 10, Bethesda, MD 20892 USA; [Harrell, Frank E., Jr.] Vanderbilt Univ, Sch Med, Nashville, TN 37212 USA</t>
  </si>
  <si>
    <t>Maron, DJ (corresponding author), Stanford Univ, Sch Med, Dept Med, 1265 Welch Rd,Med Sch Off Bldg x314, Stanford, CA 94305 USA.; Hochman, JS (corresponding author), NYU, Grossman Sch Med, New York Univ Langone Hlth, 530 First Ave,Skirball 9R, New York, NY 10016 USA.</t>
  </si>
  <si>
    <t>0028-4793</t>
  </si>
  <si>
    <t>APR 9</t>
  </si>
  <si>
    <t>Sanchez-Nino, MD; Fernandez-Fernandez, B; Ortiz, A</t>
  </si>
  <si>
    <t>Klotho, the elusive kidney-derived anti-ageing factor</t>
  </si>
  <si>
    <t>CLINICAL KIDNEY JOURNAL</t>
  </si>
  <si>
    <t>Editorial Material</t>
  </si>
  <si>
    <t>[Ortiz, Alberto] Univ Autonoma Madrid, Sch Med, IIS Fdn Jimenez Diaz, Madrid, Spain; Fdn Renal Inigo Alvarez Toledo, IRSIN, Madrid, Spain; REDINREN, Madrid, Spain</t>
  </si>
  <si>
    <t>Ortiz, A (corresponding author), Univ Autonoma Madrid, Sch Med, IIS Fdn Jimenez Diaz, Madrid, Spain.</t>
  </si>
  <si>
    <t>2048-8505</t>
  </si>
  <si>
    <t>APR</t>
  </si>
  <si>
    <t>Vega, A; Sanchez-Nino, MD; Ortiz, A; Abad, S; Macias, N; Aragoncillo, I; Santos, A; Garcia-Prieto, A; Torres, E; Hernandez, A; Sanchez-Camara, L; Hurtado, E; Valino-Rivas, L; Luno, J</t>
  </si>
  <si>
    <t>The new marker YKL-40, a molecule related to inflammation, is associated with cardiovascular events in stable haemodialysis patients</t>
  </si>
  <si>
    <t>[Vega, Almudena; Ortiz, Alberto; Abad, Soraya; Macias, Nicolas; Aragoncillo, Ines; Santos, Alba; Garcia-Prieto, Ana; Torres, Esther; Hernandez, Andres; Sanchez-Camara, Luis; Hurtado, Esther; Luno, Jose] Hosp Gen Univ Gregorio Maranon, Nephrol Dept, Madrid, Spain; [Dolores Sanchez-Nino, Maria; Ortiz, Alberto; Valino-Rivas, Lara] Univ Autonoma Madrid, IIS Fdn Jimenez Diaz, Sch Med, Madrid, Spain; [Dolores Sanchez-Nino, Maria; Ortiz, Alberto; Valino-Rivas, Lara] Fdn Renal Inigo Alvarez Toledo IRSIN, Madrid, Spain; [Dolores Sanchez-Nino, Maria; Ortiz, Alberto; Valino-Rivas, Lara] REDINREN, Madrid, Spain</t>
  </si>
  <si>
    <t>Vega, A (corresponding author), Hosp Gen Univ Gregorio Maranon, Nephrol Dept, Madrid, Spain.</t>
  </si>
  <si>
    <t>Valino-Rivas, L; Cuarental, L; Nunez, G; Sanz, AB; Ortiz, A; Sanchez-Nino, MD</t>
  </si>
  <si>
    <t>Loss of NLRP6 expression increases the severity of acute kidney injury</t>
  </si>
  <si>
    <t>NEPHROLOGY DIALYSIS TRANSPLANTATION</t>
  </si>
  <si>
    <t>[Valino-Rivas, Lara; Cuarental, Leticia; Sanz, Ana B.; Ortiz, Alberto; Dolores Sanchez-Nino, Maria] Univ Autonoma Madrid, Nephrol &amp; Hypertens Lab, IIS Fdn Jimenez Diaz, Madrid, Spain; [Valino-Rivas, Lara; Cuarental, Leticia; Sanz, Ana B.; Ortiz, Alberto; Dolores Sanchez-Nino, Maria] Fdn Renal Inigo Alvarez de Toledo IRSIN, Madrid, Spain; [Valino-Rivas, Lara; Sanz, Ana B.; Ortiz, Alberto; Dolores Sanchez-Nino, Maria] REDINREN, Nephrol &amp; Hypertens Lab, Madrid, Spain; [Nunez, Gabriel] Univ Michigan, Dept Pathol, Med Sch, Ann Arbor, MI 48109 USA</t>
  </si>
  <si>
    <t>Sanchez-Nino, MD (corresponding author), Univ Autonoma Madrid, Nephrol &amp; Hypertens Lab, IIS Fdn Jimenez Diaz, Madrid, Spain.; Sanchez-Nino, MD (corresponding author), Fdn Renal Inigo Alvarez de Toledo IRSIN, Madrid, Spain.; Sanchez-Nino, MD (corresponding author), REDINREN, Nephrol &amp; Hypertens Lab, Madrid, Spain.</t>
  </si>
  <si>
    <t>0931-0509</t>
  </si>
  <si>
    <t>Fernandez-Fernandez, B; Valino-Rivas, L; Sanchez-Nino, MD; Ortiz, A</t>
  </si>
  <si>
    <t>Albuminuria Downregulation of the Anti-Aging Factor Klotho: The Missing Link Potentially Explaining the Association of Pathological Albuminuria with Premature Death</t>
  </si>
  <si>
    <t>ADVANCES IN THERAPY</t>
  </si>
  <si>
    <t>[Fernandez-Fernandez, Beatriz; Valino-Rivas, Lara; Sanchez-Nino, Maria D.; Ortiz, Alberto] Univ Autonoma Madrid, Fdn Renal Inigo Alvarez de Toledo IRSIN, IIS Fundacio Jimenez Diaz, Fac Med, Madrid, Spain; [Fernandez-Fernandez, Beatriz; Valino-Rivas, Lara; Sanchez-Nino, Maria D.; Ortiz, Alberto] REDINREN, Madrid, Spain</t>
  </si>
  <si>
    <t>Ortiz, A (corresponding author), Univ Autonoma Madrid, Fdn Renal Inigo Alvarez de Toledo IRSIN, IIS Fundacio Jimenez Diaz, Fac Med, Madrid, Spain.; Ortiz, A (corresponding author), REDINREN, Madrid, Spain.</t>
  </si>
  <si>
    <t>0741-238X</t>
  </si>
  <si>
    <t>MAY</t>
  </si>
  <si>
    <t>SUPPL 2</t>
  </si>
  <si>
    <t>Carriazo, S; Ramos, AM; Sanz, AB; Sanchez-Nino, MD; Kanbay, M; Ortiz, A</t>
  </si>
  <si>
    <t>Chronodisruption: A Poorly Recognized Feature of CKD</t>
  </si>
  <si>
    <t>TOXINS</t>
  </si>
  <si>
    <t>[Carriazo, Sol; Ramos, Adrian M.; Sanz, Ana B.; Sanchez-Nino, Maria Dolores; Ortiz, Alberto] Univ Autonoma Madrid, IIS Fdn Jimenez Diaz, Dept Med, Fdn Renal Inigo Alvarez Toledo RSIN, Madrid 28040, Spain; [Carriazo, Sol; Ramos, Adrian M.; Sanz, Ana B.; Sanchez-Nino, Maria Dolores; Ortiz, Alberto] Red Invest Renal REDINREN, Madrid 28040, Spain; [Kanbay, Mehmet] Koc Univ, Sch Med, Dept Med, Div Nephrol, TR-34010 Istanbul, Turkey</t>
  </si>
  <si>
    <t>Ortiz, A (corresponding author), Univ Autonoma Madrid, IIS Fdn Jimenez Diaz, Dept Med, Fdn Renal Inigo Alvarez Toledo RSIN, Madrid 28040, Spain.; Ortiz, A (corresponding author), Red Invest Renal REDINREN, Madrid 28040, Spain.</t>
  </si>
  <si>
    <t>2072-6651</t>
  </si>
  <si>
    <t>MAR</t>
  </si>
  <si>
    <t>Orejudo, M; Garcia-Redondo, AB; Rodrigues-Diez, RR; Rodrigues-Diez, R; Santos-Sanchez, L; Munoz, AT; Egido, J; Selgas, R; Salaices, M; Briones, AM; Ruiz-Ortega, M</t>
  </si>
  <si>
    <t>Interleukin-17A induces vascular remodeling of small arteries and blood pressure elevation</t>
  </si>
  <si>
    <t>CLINICAL SCIENCE</t>
  </si>
  <si>
    <t>[Orejudo, Macarena; Rodrigues-Diez, Raul R.; Santos-Sanchez, Laura; Tejera Munoz, Antonio; Ruiz-Ortega, Marta] Univ Autonoma Madrid, IIS Fdn Jimenez Diaz, Mol &amp; Cellular Biol Renal &amp; Vasc Pathol, Madrid, Spain; [Orejudo, Macarena; Rodrigues-Diez, Raul R.; Santos-Sanchez, Laura; Tejera Munoz, Antonio; Selgas, Rafael; Ruiz-Ortega, Marta] Red Invest Renal REDINREN, Madrid, Spain; [Garcia-Redondo, Ana B.; Rodrigues-Diez, Raquel; Salaices, Mercedes; Briones, Ana M.] Univ Autonoma Madrid, Fac Med, Pharmacol Dept, Ciber Enfermedades Cardiovasc, Madrid, Spain; [Garcia-Redondo, Ana B.; Rodrigues-Diez, Raquel; Selgas, Rafael; Salaices, Mercedes; Briones, Ana M.] Inst Invest Hosp Univ La Paz IdiPAZ, Madrid, Spain; [Egido, Jesus] Univ Autonoma Madrid, IIS Fdn Jimenez Diaz, Spanish Biomed Res Ctr Diabet &amp; Associated Metab, Madrid, Spain</t>
  </si>
  <si>
    <t>Rodrigues-Diez, RR (corresponding author), Univ Autonoma Madrid, IIS Fdn Jimenez Diaz, Mol &amp; Cellular Biol Renal &amp; Vasc Pathol, Madrid, Spain.; Rodrigues-Diez, RR (corresponding author), Red Invest Renal REDINREN, Madrid, Spain.; Garcia-Redondo, AB (corresponding author), Univ Autonoma Madrid, Fac Med, Pharmacol Dept, Ciber Enfermedades Cardiovasc, Madrid, Spain.; Garcia-Redondo, AB (corresponding author), Inst Invest Hosp Univ La Paz IdiPAZ, Madrid, Spain.</t>
  </si>
  <si>
    <t>0143-5221</t>
  </si>
  <si>
    <t>Roblero, MFS; Borman, N; Rubio, MAB</t>
  </si>
  <si>
    <t>Integrated care: enhancing transition from renal replacement therapy options to home haemodialysis</t>
  </si>
  <si>
    <t>[Slon Roblero, Maria Fernanda] Complejo Hosp Navarra, Dept Nephrol, Navarra, Spain; [Slon Roblero, Maria Fernanda] IdisNa, Cardiovasc Dept, Navarra, Spain; [Borman, Natalie] Queen Alexandra Hosp, Wessex Renal &amp; Transplantat Unit, Portsmouth, Hants, England; [Bajo Rubio, Maria Auxiliadora] Hosp Univ La Paz, Dept Nephrol, Madrid, Spain; [Bajo Rubio, Maria Auxiliadora] IdiPAZ, Dept Nephrol, Madrid, Spain</t>
  </si>
  <si>
    <t>Roblero, MFS (corresponding author), Complejo Hosp Navarra, Dept Nephrol, Navarra, Spain.; Roblero, MFS (corresponding author), IdisNa, Cardiovasc Dept, Navarra, Spain.</t>
  </si>
  <si>
    <t>FEB</t>
  </si>
  <si>
    <t>Fontecha-Barriuso, M; Martin-Sanchez, D; Martinez-Moreno, JM; Monsalve, M; Ramos, AM; Sanchez-Nino, MD; Ruiz-Ortega, M; Ortiz, A; Sanz, AB</t>
  </si>
  <si>
    <t>The Role of PGC-1 alpha and Mitochondrial Biogenesis in Kidney Diseases</t>
  </si>
  <si>
    <t>[Fontecha-Barriuso, Miguel; Martin-Sanchez, Diego; Martinez-Moreno, Julio Manuel; Ramos, Adrian Mario; Sanchez-Nino, Maria Dolores; Ruiz-Ortega, Marta; Ortiz, Alberto; Sanz, Ana Belen] Univ Autonoma Madrid, Fdn Jimenez Diaz, Res Inst, Madrid 28040, Spain; [Fontecha-Barriuso, Miguel; Martin-Sanchez, Diego; Ramos, Adrian Mario; Sanchez-Nino, Maria Dolores; Ruiz-Ortega, Marta; Ortiz, Alberto; Sanz, Ana Belen] REDINREN, Madrid 28040, Spain; [Monsalve, Maria] Inst Invest Biomed Alberto Sols CSIC UAM, Madrid 28029, Spain; [Ruiz-Ortega, Marta; Ortiz, Alberto] UAM, Sch Med, Madrid 28029, Spain; [Ortiz, Alberto] IRSIN, Madrid 28040, Spain</t>
  </si>
  <si>
    <t>Sanz, AB (corresponding author), Univ Autonoma Madrid, Fdn Jimenez Diaz, Res Inst, Madrid 28040, Spain.; Sanz, AB (corresponding author), REDINREN, Madrid 28040, Spain.</t>
  </si>
  <si>
    <t>Lopez-Oliva, MO; Martinez, V; Rodriguez-Sanz, A; Alvarez, L; Santana, MJ; Selgas, R; Jimenez, C; Bellon, T</t>
  </si>
  <si>
    <t>Pre-transplant assessment of pp65-specific CD4 T cell responses identifies CMV-seropositive patients treated with rATG at risk of late onset infection</t>
  </si>
  <si>
    <t>CLINICAL IMMUNOLOGY</t>
  </si>
  <si>
    <t>[Lopez-Oliva, Maria O.; Alvarez, Laura; Jose Santana, M.; Selgas, Rafael; Jimenez, Carlos] La Paz Univ Hosp, Nephrol Serv, Madrid, Spain; [Martinez, Virginia; Rodriguez-Sanz, Aranzazu; Selgas, Rafael; Bellon, Teresa] Inst Hlth Res Hosp Univ La Paz IdiPAZ, Paseo Castellana 261, Madrid 28046, Spain</t>
  </si>
  <si>
    <t>Bellon, T (corresponding author), Inst Hlth Res Hosp Univ La Paz IdiPAZ, Paseo Castellana 261, Madrid 28046, Spain.</t>
  </si>
  <si>
    <t>1521-6616</t>
  </si>
  <si>
    <t>Cabanas, R; Ramirez, E; Sendagorta, E; Alamar, R; Barranco, R; Blanca-Lopez, N; Dona, I; Fernandez, J; Garcia-Nunez, I; Garcia-Samaniego, J; Lopez-Rico, R; Marin-Serrano, E; Merida, C; Moya, M; Ortega-Rodriguez, NR; Becerra, BR; Rojas-Perez-Ezquerra, P; Sanchez-Gonzalez, MJ; Vega-Cabrera, C; Vila-Albelda, C; Bellon, T</t>
  </si>
  <si>
    <t>Spanish Guidelines for Diagnosis, Management, Treatment, and Prevention of DRESS Syndrome</t>
  </si>
  <si>
    <t>JOURNAL OF INVESTIGATIONAL ALLERGOLOGY AND CLINICAL IMMUNOLOGY</t>
  </si>
  <si>
    <t>[Cabanas, R.] Hosp Univ La Paz, Allergy Unit, Madrid, Spain; [Cabanas, R.; Ramirez, E.; Vega-Cabrera, C.; Bellon, T.] Inst Hlth Res IdiPAZ, Madrid, Spain; [Cabanas, R.; Ramirez, E.; Sendagorta, E.; Barranco, R.; Rojas-Perez-Ezquerra, P.; Sanchez-Gonzalez, M. J.; Bellon, T.] PIELenRed Consortium, Madrid, Spain; [Cabanas, R.] Ctr Invest Red Enfermedades Raras CIBERER, U754, Madrid, Spain; [Ramirez, E.] La Paz Univ Hosp, Pharmacol Dept, Madrid, Spain; [Sendagorta, E.] La Paz Univ Hosp, Dermatol Dept, Madrid, Spain; [Alamar, R.] Hosp Univ &amp; Politecn La Fe Valencia, Valencia, Spain; [Barranco, R.] Hosp Univ 12 Octubre, Allergy Unit, Madrid, Spain; [Barranco, R.] ARADyAL, Madrid, Spain; [Blanca-Lopez, N.] Infanta Leonor Univ Hosp, Allergy Serv, Madrid, Spain; [Dona, I] Inst Invest Biomed Malaga IBIMA, Hosp Civil, Allergy Res Grp, Malaga, Spain; [Dona, I] Hosp Reg Univ Malaga, Allergy Unit, Malaga, Spain; [Fernandez, J.] Alicante Univ Hosp, Allergy Sect, ISABIAL UMH, Alicante, Spain; [Garcia-Nunez, I] Hosp Quironsalud Campo Gibraltar, Allergy &amp; Pneumol Dept, Los Barrios, Cadiz, Spain; [Garcia-Samaniego, J.] Hosp Univ La Paz, Liver Unit, CIBERehd, IdiPAZ, Madrid, Spain; [Marin-Serrano, E.] Hosp Univ A Coruna, Dept Allergy, La Coruna, Spain; [Merida, C.] La Paz Univ Hosp, Gastroenterol Dept, Madrid, Spain; [Merida, C.] Hosp Clin San Cecilio, Allergy Unit, Granada, Spain; [Moya, M.] Hosp Univ Torrecardenas, Allergy Unit, Almeria, Spain; [Ortega-Rodriguez, N. R.] Hosp Univ Gran Canaria Dr Negrin, Allergy Unit, Las Palmas Gran Canaria, Spain; [Rivas Becerra, B.] La Paz Univ Hosp, Dept Nephrol, Madrid, Spain; [Rojas-Perez-Ezquerra, P.] Hosp Gen Univ Gregorio Maranon, Dept Allergy, Madrid, Spain; [Sanchez-Gonzalez, M. J.] Principe Asturias Univ Hosp, Dept Allergy, Alcala De Henares, Spain; [Vega-Cabrera, C.] La Paz Univ Hosp, Dept Nephrol, Madrid, Spain; [Vila-Albelda, C.] Severo Ochoa Univ Hosp, Allergy Unit, Madrid, Spain; [Bellon, T.] La Paz Hosp, Drug Hypersensit Lab, Madrid, Spain</t>
  </si>
  <si>
    <t>Cabanas, R (corresponding author), Hosp Univ La Paz, Allergy Unit, Madrid, Spain.; Cabanas, R (corresponding author), Inst Hlth Res IdiPAZ, Madrid, Spain.; Cabanas, R (corresponding author), PIELenRed Consortium, Madrid, Spain.; Cabanas, R (corresponding author), Ctr Invest Red Enfermedades Raras CIBERER, U754, Madrid, Spain.</t>
  </si>
  <si>
    <t>1018-9068</t>
  </si>
  <si>
    <t>Lopez-Medrano, F; Silva, JT; Fernandez-Ruiz, M; Vidal, E; Origuen, J; Calvo-Cano, A; Luna-Huerta, E; Merino, E; Hernandez, D; Jironda-Gallegos, C; Escudero, R; Gioia, F; Moreno, A; Roca, C; Cordero, E; Janeiro, D; Sanchez-Sobrino, B; Montero, MM; Redondo, D; Candel, FJ; Perez-Flores, I; Arminanzas, C; Gonzalez-Rico, C; Farinas, MC; Rodrigo, E; Loeches, B; Lopez-Oliva, MO; Montejo, M; Lauzurica, R; Horcajada, JP; Pascual, J; Andres, A; Aguado, JM</t>
  </si>
  <si>
    <t>Oral fosfomycin for the treatment of lower urinary tract infections among kidney transplant recipients-Results of a Spanish multicenter cohort</t>
  </si>
  <si>
    <t>[Lopez-Medrano, Francisco; Silva, Jose Tiago; Fernandez-Ruiz, Mario; Origuen, Julia; Aguado, Jose Maria] Univ Complutense, Univ Hosp 12 Octubre, Inst Invest Hosp 12 Octubre Imas12, Unit Infect Dis,Sch Med, Madrid, Spain; [Vidal, Elisa] Univ Cordoba, Univ Hosp Reina Sofia, Inst Maimonides Invest Biomed Cordoba IMIBIC, Unit Infect Dis, Cordoba, Spain; [Calvo-Cano, Antonia] Univ Hosp Badajoz, Dept Infect Dis, Badajoz, Spain; [Luna-Huerta, Enrique] Univ Hosp Badajoz, Dept Nephrol, Badajoz, Spain; [Merino, Esperanza] Gen Univ Hosp Alicante, Inst Invest Sanitaria &amp; Biomed Alicante ISABIAL, Infect Dis Unit, Alicante, Spain; [Hernandez, Domingo; Jironda-Gallegos, Cristina] Univ Malaga, Reg Univ Hosp Carlos Haya, Inst Invest Biomed Malaga IBIMA, Dept Nephrol, Malaga, Spain; [Escudero, Rosa; Gioia, Francesca] Univ Hosp Ramon &amp; Cajal, Inst Ramon &amp; Cajal Invest Sanitaria IRYCIS, Dept Infect Dis, Madrid, Spain; [Moreno, Antonio; Roca, Cristina; Cordero, Elisa] Univ Hosp Virgen del Rocio, Inst Biomed Sevilla IBIS, Dept Infect Dis, Seville, Spain; [Janeiro, Dario; Sanchez-Sobrino, Beatriz] Univ Hosp Puerta de Hierro Majadahonda, Dept Nephrol, Invest Sanitaria Puerta de Hierro Segovia de Aran, Majadahonda, Spain; [Montero, Maria Milagro; Horcajada, Juan Pablo] Hosp del Mar, Inst Hosp del Mar Invest Med IMIM, Dept Infect Dis, Barcelona, Spain; [Redondo, Dolores; Pascual, Julio] Hosp del Mar, Dept Nephrol, Barcelona, Spain; [Candel, Francisco Javier] Univ Complutense, Hosp Clin Univ San Carlos, Inst Invest Sanitaria San Carlos IdISSC, Transplant Coordinat Unit,Sch Med,Dept Clin Micro, Madrid, Spain; [Perez-Flores, Isabel] Univ Complutense, Hosp Clin Univ San Carlos, Inst Invest Sanitaria San Carlos IdISSC, Dept Nephrol,Sch Med, Madrid, Spain; [Arminanzas, Carlos; Gonzalez-Rico, Claudia; Farinas, Maria Carmen] Univ Cantabria, Univ Hosp Marques de Valdecilla, Inst Invest Marques de Valdecilla IDIVAL, Dept Infect Dis, Santander, Spain; [Rodrigo, Emilio] Univ Cantabria, Univ Hosp Marques de Valdecilla, Inst Invest Marques de Valdecilla IDIVAL, Dept Nephrol, Santander, Spain; [Loeches, Belen] Univ Hosp La Paz, Inst Invest Hosp Univ La Paz IdiPAZ, Dept Microbiol, Madrid, Spain; [Lopez-Oliva, Maria O.] Univ Hosp La Paz, Inst Invest Hosp Univ La Paz IdiPAZ, Dept Nephrol, Madrid, Spain; [Montejo, Miguel] Univ Basque Country, Hosp Univ Cruces, Unit Infect Dis, Baracaldo, Spain; [Lauzurica, Ricardo] Univ Hosp Germans Trias &amp; Pujol, Dept Nephrol, Badalona, Spain; [Andres, Amado] Univ Complutense, Univ Hosp 12 Octubre, Inst Invest Hosp 12 Octubre Imas12, Dept Nephrol,Sch Med, Madrid, Spain</t>
  </si>
  <si>
    <t>Lopez-Medrano, F (corresponding author), Univ Complutense, Univ Hosp 12 Octubre, Inst Invest Hosp 12 Octubre Imas12, Unit Infect Dis,Sch Med, Madrid, Spain.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</si>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</sst>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2338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 t="str">
        <f>VLOOKUP(N5,[1]Revistas!$B$2:$G$62863,2,FALSE)</f>
        <v>NO TIENE</v>
      </c>
      <c r="G5" s="7" t="str">
        <f>VLOOKUP(N5,[1]Revistas!$B$2:$G$62863,3,FALSE)</f>
        <v>NO TIENE</v>
      </c>
      <c r="H5" s="7" t="str">
        <f>VLOOKUP(N5,[1]Revistas!$B$2:$G$62863,4,FALSE)</f>
        <v>NO TIENE</v>
      </c>
      <c r="I5" s="7" t="str">
        <f>VLOOKUP(N5,[1]Revistas!$B$2:$G$62863,5,FALSE)</f>
        <v>NO TIENE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0</v>
      </c>
      <c r="N5" s="7" t="s">
        <v>26</v>
      </c>
      <c r="O5" s="7" t="s">
        <v>27</v>
      </c>
      <c r="P5" s="7">
        <v>2020</v>
      </c>
      <c r="Q5" s="7">
        <v>8</v>
      </c>
      <c r="R5" s="7">
        <v>23</v>
      </c>
      <c r="S5" s="7"/>
      <c r="T5" s="7" t="s">
        <v>28</v>
      </c>
    </row>
    <row r="6" spans="2:20" s="1" customFormat="1">
      <c r="B6" s="6" t="s">
        <v>29</v>
      </c>
      <c r="C6" s="6" t="s">
        <v>30</v>
      </c>
      <c r="D6" s="6" t="s">
        <v>31</v>
      </c>
      <c r="E6" s="7" t="s">
        <v>32</v>
      </c>
      <c r="F6" s="7">
        <f>VLOOKUP(N6,[1]Revistas!$B$2:$G$62863,2,FALSE)</f>
        <v>1.544</v>
      </c>
      <c r="G6" s="7" t="str">
        <f>VLOOKUP(N6,[1]Revistas!$B$2:$G$62863,3,FALSE)</f>
        <v>Q4</v>
      </c>
      <c r="H6" s="7" t="str">
        <f>VLOOKUP(N6,[1]Revistas!$B$2:$G$62863,4,FALSE)</f>
        <v>UROLOGY &amp; NEPHROLOGY -- SCIE</v>
      </c>
      <c r="I6" s="7" t="str">
        <f>VLOOKUP(N6,[1]Revistas!$B$2:$G$62863,5,FALSE)</f>
        <v>65/85</v>
      </c>
      <c r="J6" s="7" t="str">
        <f>VLOOKUP(N6,[1]Revistas!$B$2:$G$62863,6,FALSE)</f>
        <v>NO</v>
      </c>
      <c r="K6" s="7"/>
      <c r="L6" s="7"/>
      <c r="M6" s="7">
        <v>0</v>
      </c>
      <c r="N6" s="7" t="s">
        <v>33</v>
      </c>
      <c r="O6" s="7" t="s">
        <v>34</v>
      </c>
      <c r="P6" s="7">
        <v>2020</v>
      </c>
      <c r="Q6" s="7">
        <v>40</v>
      </c>
      <c r="R6" s="7">
        <v>6</v>
      </c>
      <c r="S6" s="7">
        <v>685</v>
      </c>
      <c r="T6" s="7">
        <v>686</v>
      </c>
    </row>
    <row r="7" spans="2:20" s="1" customFormat="1">
      <c r="B7" s="6" t="s">
        <v>35</v>
      </c>
      <c r="C7" s="6" t="s">
        <v>36</v>
      </c>
      <c r="D7" s="6" t="s">
        <v>37</v>
      </c>
      <c r="E7" s="7" t="s">
        <v>23</v>
      </c>
      <c r="F7" s="7">
        <f>VLOOKUP(N7,[1]Revistas!$B$2:$G$62863,2,FALSE)</f>
        <v>1.913</v>
      </c>
      <c r="G7" s="7" t="str">
        <f>VLOOKUP(N7,[1]Revistas!$B$2:$G$62863,3,FALSE)</f>
        <v>Q3</v>
      </c>
      <c r="H7" s="7" t="str">
        <f>VLOOKUP(N7,[1]Revistas!$B$2:$G$62863,4,FALSE)</f>
        <v>UROLOGY &amp; NEPHROLOGY -- SCIE</v>
      </c>
      <c r="I7" s="7" t="str">
        <f>VLOOKUP(N7,[1]Revistas!$B$2:$G$62863,5,FALSE)</f>
        <v>51/85</v>
      </c>
      <c r="J7" s="7" t="str">
        <f>VLOOKUP(N7,[1]Revistas!$B$2:$G$62863,6,FALSE)</f>
        <v>NO</v>
      </c>
      <c r="K7" s="7" t="s">
        <v>38</v>
      </c>
      <c r="L7" s="7" t="s">
        <v>39</v>
      </c>
      <c r="M7" s="7">
        <v>0</v>
      </c>
      <c r="N7" s="7" t="s">
        <v>40</v>
      </c>
      <c r="O7" s="7">
        <v>46661</v>
      </c>
      <c r="P7" s="7">
        <v>2020</v>
      </c>
      <c r="Q7" s="7">
        <v>21</v>
      </c>
      <c r="R7" s="7">
        <v>1</v>
      </c>
      <c r="S7" s="7"/>
      <c r="T7" s="7">
        <v>448</v>
      </c>
    </row>
    <row r="8" spans="2:20" s="1" customFormat="1">
      <c r="B8" s="6" t="s">
        <v>41</v>
      </c>
      <c r="C8" s="6" t="s">
        <v>42</v>
      </c>
      <c r="D8" s="6" t="s">
        <v>43</v>
      </c>
      <c r="E8" s="7" t="s">
        <v>44</v>
      </c>
      <c r="F8" s="7">
        <f>VLOOKUP(N8,[1]Revistas!$B$2:$G$62863,2,FALSE)</f>
        <v>4.0819999999999999</v>
      </c>
      <c r="G8" s="7" t="str">
        <f>VLOOKUP(N8,[1]Revistas!$B$2:$G$62863,3,FALSE)</f>
        <v>Q2</v>
      </c>
      <c r="H8" s="7" t="str">
        <f>VLOOKUP(N8,[1]Revistas!$B$2:$G$62863,4,FALSE)</f>
        <v>BIOCHEMISTRY &amp; MOLECULAR BIOLOGY -- SCIE</v>
      </c>
      <c r="I8" s="7" t="str">
        <f>VLOOKUP(N8,[1]Revistas!$B$2:$G$62863,5,FALSE)</f>
        <v>98/297</v>
      </c>
      <c r="J8" s="7" t="str">
        <f>VLOOKUP(N8,[1]Revistas!$B$2:$G$62863,6,FALSE)</f>
        <v>NO</v>
      </c>
      <c r="K8" s="7" t="s">
        <v>45</v>
      </c>
      <c r="L8" s="7" t="s">
        <v>46</v>
      </c>
      <c r="M8" s="7">
        <v>0</v>
      </c>
      <c r="N8" s="7" t="s">
        <v>47</v>
      </c>
      <c r="O8" s="7" t="s">
        <v>48</v>
      </c>
      <c r="P8" s="7">
        <v>2020</v>
      </c>
      <c r="Q8" s="7">
        <v>10</v>
      </c>
      <c r="R8" s="7">
        <v>10</v>
      </c>
      <c r="S8" s="7"/>
      <c r="T8" s="7">
        <v>1361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23</v>
      </c>
      <c r="F9" s="7">
        <f>VLOOKUP(N9,[1]Revistas!$B$2:$G$62863,2,FALSE)</f>
        <v>4.0940000000000003</v>
      </c>
      <c r="G9" s="7" t="str">
        <f>VLOOKUP(N9,[1]Revistas!$B$2:$G$62863,3,FALSE)</f>
        <v>Q1</v>
      </c>
      <c r="H9" s="7" t="str">
        <f>VLOOKUP(N9,[1]Revistas!$B$2:$G$62863,4,FALSE)</f>
        <v>PATHOLOGY -- SCIE</v>
      </c>
      <c r="I9" s="7" t="str">
        <f>VLOOKUP(N9,[1]Revistas!$B$2:$G$62863,5,FALSE)</f>
        <v>14/78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0</v>
      </c>
      <c r="N9" s="7" t="s">
        <v>54</v>
      </c>
      <c r="O9" s="7" t="s">
        <v>48</v>
      </c>
      <c r="P9" s="7">
        <v>2020</v>
      </c>
      <c r="Q9" s="7">
        <v>144</v>
      </c>
      <c r="R9" s="7">
        <v>10</v>
      </c>
      <c r="S9" s="7">
        <v>1209</v>
      </c>
      <c r="T9" s="7">
        <v>1216</v>
      </c>
    </row>
    <row r="10" spans="2:20" s="1" customFormat="1">
      <c r="B10" s="6" t="s">
        <v>55</v>
      </c>
      <c r="C10" s="6" t="s">
        <v>56</v>
      </c>
      <c r="D10" s="6" t="s">
        <v>57</v>
      </c>
      <c r="E10" s="7" t="s">
        <v>23</v>
      </c>
      <c r="F10" s="7">
        <f>VLOOKUP(N10,[1]Revistas!$B$2:$G$62863,2,FALSE)</f>
        <v>6.6280000000000001</v>
      </c>
      <c r="G10" s="7" t="str">
        <f>VLOOKUP(N10,[1]Revistas!$B$2:$G$62863,3,FALSE)</f>
        <v>Q1</v>
      </c>
      <c r="H10" s="7" t="str">
        <f>VLOOKUP(N10,[1]Revistas!$B$2:$G$62863,4,FALSE)</f>
        <v>UROLOGY &amp; NEPHROLOGY -- SCIE</v>
      </c>
      <c r="I10" s="7" t="str">
        <f>VLOOKUP(N10,[1]Revistas!$B$2:$G$62863,5,FALSE)</f>
        <v>7 de 85</v>
      </c>
      <c r="J10" s="7" t="str">
        <f>VLOOKUP(N10,[1]Revistas!$B$2:$G$62863,6,FALSE)</f>
        <v>SI</v>
      </c>
      <c r="K10" s="7" t="s">
        <v>58</v>
      </c>
      <c r="L10" s="7" t="s">
        <v>59</v>
      </c>
      <c r="M10" s="7">
        <v>2</v>
      </c>
      <c r="N10" s="7" t="s">
        <v>60</v>
      </c>
      <c r="O10" s="7">
        <v>39326</v>
      </c>
      <c r="P10" s="7">
        <v>2020</v>
      </c>
      <c r="Q10" s="7">
        <v>15</v>
      </c>
      <c r="R10" s="7">
        <v>9</v>
      </c>
      <c r="S10" s="7">
        <v>1287</v>
      </c>
      <c r="T10" s="7">
        <v>1298</v>
      </c>
    </row>
    <row r="11" spans="2:20" s="1" customFormat="1">
      <c r="B11" s="6" t="s">
        <v>61</v>
      </c>
      <c r="C11" s="6" t="s">
        <v>62</v>
      </c>
      <c r="D11" s="6" t="s">
        <v>63</v>
      </c>
      <c r="E11" s="7" t="s">
        <v>23</v>
      </c>
      <c r="F11" s="7">
        <f>VLOOKUP(N11,[1]Revistas!$B$2:$G$62863,2,FALSE)</f>
        <v>2.0710000000000002</v>
      </c>
      <c r="G11" s="7" t="str">
        <f>VLOOKUP(N11,[1]Revistas!$B$2:$G$62863,3,FALSE)</f>
        <v>Q3</v>
      </c>
      <c r="H11" s="7" t="str">
        <f>VLOOKUP(N11,[1]Revistas!$B$2:$G$62863,4,FALSE)</f>
        <v>TRANSPLANTATION -- SCIE</v>
      </c>
      <c r="I11" s="7" t="str">
        <f>VLOOKUP(N11,[1]Revistas!$B$2:$G$62863,5,FALSE)</f>
        <v>15/24</v>
      </c>
      <c r="J11" s="7" t="str">
        <f>VLOOKUP(N11,[1]Revistas!$B$2:$G$62863,6,FALSE)</f>
        <v>NO</v>
      </c>
      <c r="K11" s="7" t="s">
        <v>64</v>
      </c>
      <c r="L11" s="7" t="s">
        <v>65</v>
      </c>
      <c r="M11" s="7">
        <v>0</v>
      </c>
      <c r="N11" s="7" t="s">
        <v>66</v>
      </c>
      <c r="O11" s="7" t="s">
        <v>27</v>
      </c>
      <c r="P11" s="7">
        <v>2020</v>
      </c>
      <c r="Q11" s="7">
        <v>22</v>
      </c>
      <c r="R11" s="7">
        <v>6</v>
      </c>
      <c r="S11" s="7"/>
      <c r="T11" s="7" t="s">
        <v>67</v>
      </c>
    </row>
    <row r="12" spans="2:20" s="1" customFormat="1">
      <c r="B12" s="6" t="s">
        <v>68</v>
      </c>
      <c r="C12" s="6" t="s">
        <v>69</v>
      </c>
      <c r="D12" s="6" t="s">
        <v>70</v>
      </c>
      <c r="E12" s="7" t="s">
        <v>23</v>
      </c>
      <c r="F12" s="7">
        <f>VLOOKUP(N12,[1]Revistas!$B$2:$G$62863,2,FALSE)</f>
        <v>7.3380000000000001</v>
      </c>
      <c r="G12" s="7" t="str">
        <f>VLOOKUP(N12,[1]Revistas!$B$2:$G$62863,3,FALSE)</f>
        <v>Q1</v>
      </c>
      <c r="H12" s="7" t="str">
        <f>VLOOKUP(N12,[1]Revistas!$B$2:$G$62863,4,FALSE)</f>
        <v>SURGERY -- SCIE</v>
      </c>
      <c r="I12" s="7" t="str">
        <f>VLOOKUP(N12,[1]Revistas!$B$2:$G$62863,5,FALSE)</f>
        <v>2 DE 24</v>
      </c>
      <c r="J12" s="7" t="str">
        <f>VLOOKUP(N12,[1]Revistas!$B$2:$G$62863,6,FALSE)</f>
        <v>SI</v>
      </c>
      <c r="K12" s="7" t="s">
        <v>71</v>
      </c>
      <c r="L12" s="7" t="s">
        <v>72</v>
      </c>
      <c r="M12" s="7">
        <v>4</v>
      </c>
      <c r="N12" s="7" t="s">
        <v>73</v>
      </c>
      <c r="O12" s="7" t="s">
        <v>74</v>
      </c>
      <c r="P12" s="7">
        <v>2020</v>
      </c>
      <c r="Q12" s="7">
        <v>20</v>
      </c>
      <c r="R12" s="7">
        <v>11</v>
      </c>
      <c r="S12" s="7">
        <v>3182</v>
      </c>
      <c r="T12" s="7">
        <v>3190</v>
      </c>
    </row>
    <row r="13" spans="2:20" s="1" customFormat="1">
      <c r="B13" s="6" t="s">
        <v>75</v>
      </c>
      <c r="C13" s="6" t="s">
        <v>76</v>
      </c>
      <c r="D13" s="6" t="s">
        <v>77</v>
      </c>
      <c r="E13" s="7" t="s">
        <v>23</v>
      </c>
      <c r="F13" s="7">
        <f>VLOOKUP(N13,[1]Revistas!$B$2:$G$62863,2,FALSE)</f>
        <v>4.556</v>
      </c>
      <c r="G13" s="7" t="str">
        <f>VLOOKUP(N13,[1]Revistas!$B$2:$G$62863,3,FALSE)</f>
        <v>Q1</v>
      </c>
      <c r="H13" s="7" t="str">
        <f>VLOOKUP(N13,[1]Revistas!$B$2:$G$62863,4,FALSE)</f>
        <v>BIOCHEMISTRY &amp; MOLECULAR BIOLOGY -- SCIE</v>
      </c>
      <c r="I13" s="7" t="str">
        <f>VLOOKUP(N13,[1]Revistas!$B$2:$G$62863,5,FALSE)</f>
        <v>74/297</v>
      </c>
      <c r="J13" s="7" t="str">
        <f>VLOOKUP(N13,[1]Revistas!$B$2:$G$62863,6,FALSE)</f>
        <v>NO</v>
      </c>
      <c r="K13" s="7" t="s">
        <v>78</v>
      </c>
      <c r="L13" s="7" t="s">
        <v>79</v>
      </c>
      <c r="M13" s="7">
        <v>1</v>
      </c>
      <c r="N13" s="7" t="s">
        <v>80</v>
      </c>
      <c r="O13" s="7" t="s">
        <v>81</v>
      </c>
      <c r="P13" s="7">
        <v>2020</v>
      </c>
      <c r="Q13" s="7">
        <v>21</v>
      </c>
      <c r="R13" s="7">
        <v>16</v>
      </c>
      <c r="S13" s="7"/>
      <c r="T13" s="7">
        <v>5824</v>
      </c>
    </row>
    <row r="14" spans="2:20" s="1" customFormat="1">
      <c r="B14" s="6" t="s">
        <v>82</v>
      </c>
      <c r="C14" s="6" t="s">
        <v>83</v>
      </c>
      <c r="D14" s="6" t="s">
        <v>84</v>
      </c>
      <c r="E14" s="7" t="s">
        <v>23</v>
      </c>
      <c r="F14" s="7">
        <f>VLOOKUP(N14,[1]Revistas!$B$2:$G$62863,2,FALSE)</f>
        <v>3.1909999999999998</v>
      </c>
      <c r="G14" s="7" t="str">
        <f>VLOOKUP(N14,[1]Revistas!$B$2:$G$62863,3,FALSE)</f>
        <v>Q2</v>
      </c>
      <c r="H14" s="7" t="str">
        <f>VLOOKUP(N14,[1]Revistas!$B$2:$G$62863,4,FALSE)</f>
        <v>PHYSIOLOGY -- SCIE</v>
      </c>
      <c r="I14" s="7" t="str">
        <f>VLOOKUP(N14,[1]Revistas!$B$2:$G$62863,5,FALSE)</f>
        <v>22/81</v>
      </c>
      <c r="J14" s="7" t="str">
        <f>VLOOKUP(N14,[1]Revistas!$B$2:$G$62863,6,FALSE)</f>
        <v>NO</v>
      </c>
      <c r="K14" s="7" t="s">
        <v>85</v>
      </c>
      <c r="L14" s="7" t="s">
        <v>86</v>
      </c>
      <c r="M14" s="7">
        <v>1</v>
      </c>
      <c r="N14" s="7" t="s">
        <v>87</v>
      </c>
      <c r="O14" s="7" t="s">
        <v>81</v>
      </c>
      <c r="P14" s="7">
        <v>2020</v>
      </c>
      <c r="Q14" s="7">
        <v>319</v>
      </c>
      <c r="R14" s="7">
        <v>2</v>
      </c>
      <c r="S14" s="7" t="s">
        <v>88</v>
      </c>
      <c r="T14" s="7" t="s">
        <v>89</v>
      </c>
    </row>
    <row r="15" spans="2:20" s="1" customFormat="1">
      <c r="B15" s="6" t="s">
        <v>90</v>
      </c>
      <c r="C15" s="6" t="s">
        <v>91</v>
      </c>
      <c r="D15" s="6" t="s">
        <v>92</v>
      </c>
      <c r="E15" s="7" t="s">
        <v>23</v>
      </c>
      <c r="F15" s="7">
        <f>VLOOKUP(N15,[1]Revistas!$B$2:$G$62863,2,FALSE)</f>
        <v>4.165</v>
      </c>
      <c r="G15" s="7" t="str">
        <f>VLOOKUP(N15,[1]Revistas!$B$2:$G$62863,3,FALSE)</f>
        <v>Q1</v>
      </c>
      <c r="H15" s="7" t="str">
        <f>VLOOKUP(N15,[1]Revistas!$B$2:$G$62863,4,FALSE)</f>
        <v>BIOLOGY -- SCIE</v>
      </c>
      <c r="I15" s="7" t="str">
        <f>VLOOKUP(N15,[1]Revistas!$B$2:$G$62863,5,FALSE)</f>
        <v>18/93</v>
      </c>
      <c r="J15" s="7" t="str">
        <f>VLOOKUP(N15,[1]Revistas!$B$2:$G$62863,6,FALSE)</f>
        <v>NO</v>
      </c>
      <c r="K15" s="7" t="s">
        <v>93</v>
      </c>
      <c r="L15" s="7" t="s">
        <v>94</v>
      </c>
      <c r="M15" s="7">
        <v>2</v>
      </c>
      <c r="N15" s="7" t="s">
        <v>95</v>
      </c>
      <c r="O15" s="7">
        <v>39995</v>
      </c>
      <c r="P15" s="7">
        <v>2020</v>
      </c>
      <c r="Q15" s="7">
        <v>3</v>
      </c>
      <c r="R15" s="7">
        <v>1</v>
      </c>
      <c r="S15" s="7"/>
      <c r="T15" s="7">
        <v>366</v>
      </c>
    </row>
    <row r="16" spans="2:20" s="1" customFormat="1">
      <c r="B16" s="6" t="s">
        <v>96</v>
      </c>
      <c r="C16" s="6" t="s">
        <v>97</v>
      </c>
      <c r="D16" s="6" t="s">
        <v>98</v>
      </c>
      <c r="E16" s="7" t="s">
        <v>23</v>
      </c>
      <c r="F16" s="7">
        <f>VLOOKUP(N16,[1]Revistas!$B$2:$G$62863,2,FALSE)</f>
        <v>3.3029999999999999</v>
      </c>
      <c r="G16" s="7" t="str">
        <f>VLOOKUP(N16,[1]Revistas!$B$2:$G$62863,3,FALSE)</f>
        <v>Q1</v>
      </c>
      <c r="H16" s="7" t="str">
        <f>VLOOKUP(N16,[1]Revistas!$B$2:$G$62863,4,FALSE)</f>
        <v>MEDICINE, GENERAL &amp; INTERNAL -- SCIE</v>
      </c>
      <c r="I16" s="7" t="str">
        <f>VLOOKUP(N16,[1]Revistas!$B$2:$G$62863,5,FALSE)</f>
        <v>36/165</v>
      </c>
      <c r="J16" s="7" t="str">
        <f>VLOOKUP(N16,[1]Revistas!$B$2:$G$62863,6,FALSE)</f>
        <v>NO</v>
      </c>
      <c r="K16" s="7" t="s">
        <v>99</v>
      </c>
      <c r="L16" s="7" t="s">
        <v>100</v>
      </c>
      <c r="M16" s="7">
        <v>2</v>
      </c>
      <c r="N16" s="7" t="s">
        <v>101</v>
      </c>
      <c r="O16" s="7" t="s">
        <v>102</v>
      </c>
      <c r="P16" s="7">
        <v>2020</v>
      </c>
      <c r="Q16" s="7">
        <v>9</v>
      </c>
      <c r="R16" s="7">
        <v>7</v>
      </c>
      <c r="S16" s="7"/>
      <c r="T16" s="7">
        <v>2178</v>
      </c>
    </row>
    <row r="17" spans="2:20" s="1" customFormat="1">
      <c r="B17" s="6" t="s">
        <v>103</v>
      </c>
      <c r="C17" s="6" t="s">
        <v>104</v>
      </c>
      <c r="D17" s="6" t="s">
        <v>105</v>
      </c>
      <c r="E17" s="7" t="s">
        <v>23</v>
      </c>
      <c r="F17" s="7">
        <f>VLOOKUP(N17,[1]Revistas!$B$2:$G$62863,2,FALSE)</f>
        <v>1.9950000000000001</v>
      </c>
      <c r="G17" s="7" t="str">
        <f>VLOOKUP(N17,[1]Revistas!$B$2:$G$62863,3,FALSE)</f>
        <v>Q3</v>
      </c>
      <c r="H17" s="7" t="str">
        <f>VLOOKUP(N17,[1]Revistas!$B$2:$G$62863,4,FALSE)</f>
        <v>GENETICS &amp; HEREDITY -- SCIE</v>
      </c>
      <c r="I17" s="7" t="str">
        <f>VLOOKUP(N17,[1]Revistas!$B$2:$G$62863,5,FALSE)</f>
        <v>123/177</v>
      </c>
      <c r="J17" s="7" t="str">
        <f>VLOOKUP(N17,[1]Revistas!$B$2:$G$62863,6,FALSE)</f>
        <v>NO</v>
      </c>
      <c r="K17" s="7" t="s">
        <v>106</v>
      </c>
      <c r="L17" s="7" t="s">
        <v>107</v>
      </c>
      <c r="M17" s="7">
        <v>0</v>
      </c>
      <c r="N17" s="7" t="s">
        <v>108</v>
      </c>
      <c r="O17" s="7" t="s">
        <v>81</v>
      </c>
      <c r="P17" s="7">
        <v>2020</v>
      </c>
      <c r="Q17" s="7">
        <v>8</v>
      </c>
      <c r="R17" s="7">
        <v>8</v>
      </c>
      <c r="S17" s="7"/>
      <c r="T17" s="7" t="s">
        <v>109</v>
      </c>
    </row>
    <row r="18" spans="2:20" s="1" customFormat="1">
      <c r="B18" s="6" t="s">
        <v>110</v>
      </c>
      <c r="C18" s="6" t="s">
        <v>111</v>
      </c>
      <c r="D18" s="6" t="s">
        <v>112</v>
      </c>
      <c r="E18" s="7" t="s">
        <v>23</v>
      </c>
      <c r="F18" s="7">
        <f>VLOOKUP(N18,[1]Revistas!$B$2:$G$62863,2,FALSE)</f>
        <v>3.5779999999999998</v>
      </c>
      <c r="G18" s="7" t="str">
        <f>VLOOKUP(N18,[1]Revistas!$B$2:$G$62863,3,FALSE)</f>
        <v>Q2</v>
      </c>
      <c r="H18" s="7" t="str">
        <f>VLOOKUP(N18,[1]Revistas!$B$2:$G$62863,4,FALSE)</f>
        <v>GENETICS &amp; HEREDITY -- SCIE</v>
      </c>
      <c r="I18" s="7" t="str">
        <f>VLOOKUP(N18,[1]Revistas!$B$2:$G$62863,5,FALSE)</f>
        <v>27/177</v>
      </c>
      <c r="J18" s="7" t="str">
        <f>VLOOKUP(N18,[1]Revistas!$B$2:$G$62863,6,FALSE)</f>
        <v>NO</v>
      </c>
      <c r="K18" s="7" t="s">
        <v>113</v>
      </c>
      <c r="L18" s="7" t="s">
        <v>107</v>
      </c>
      <c r="M18" s="7">
        <v>0</v>
      </c>
      <c r="N18" s="7" t="s">
        <v>114</v>
      </c>
      <c r="O18" s="7" t="s">
        <v>115</v>
      </c>
      <c r="P18" s="7">
        <v>2020</v>
      </c>
      <c r="Q18" s="7">
        <v>97</v>
      </c>
      <c r="R18" s="7">
        <v>6</v>
      </c>
      <c r="S18" s="7">
        <v>857</v>
      </c>
      <c r="T18" s="7">
        <v>868</v>
      </c>
    </row>
    <row r="19" spans="2:20" s="1" customFormat="1">
      <c r="B19" s="6" t="s">
        <v>116</v>
      </c>
      <c r="C19" s="6" t="s">
        <v>117</v>
      </c>
      <c r="D19" s="6" t="s">
        <v>118</v>
      </c>
      <c r="E19" s="7" t="s">
        <v>44</v>
      </c>
      <c r="F19" s="7">
        <f>VLOOKUP(N19,[1]Revistas!$B$2:$G$62863,2,FALSE)</f>
        <v>1.2290000000000001</v>
      </c>
      <c r="G19" s="7" t="str">
        <f>VLOOKUP(N19,[1]Revistas!$B$2:$G$62863,3,FALSE)</f>
        <v>Q3</v>
      </c>
      <c r="H19" s="7" t="str">
        <f>VLOOKUP(N19,[1]Revistas!$B$2:$G$62863,4,FALSE)</f>
        <v>MEDICAL LABORATORY TECHNOLOGY -- SCIE</v>
      </c>
      <c r="I19" s="7" t="str">
        <f>VLOOKUP(N19,[1]Revistas!$B$2:$G$62863,5,FALSE)</f>
        <v>21/29</v>
      </c>
      <c r="J19" s="7" t="str">
        <f>VLOOKUP(N19,[1]Revistas!$B$2:$G$62863,6,FALSE)</f>
        <v>NO</v>
      </c>
      <c r="K19" s="7" t="s">
        <v>119</v>
      </c>
      <c r="L19" s="7" t="s">
        <v>120</v>
      </c>
      <c r="M19" s="7">
        <v>0</v>
      </c>
      <c r="N19" s="7" t="s">
        <v>121</v>
      </c>
      <c r="O19" s="7" t="s">
        <v>74</v>
      </c>
      <c r="P19" s="7">
        <v>2020</v>
      </c>
      <c r="Q19" s="7">
        <v>48</v>
      </c>
      <c r="R19" s="7">
        <v>11</v>
      </c>
      <c r="S19" s="7">
        <v>1013</v>
      </c>
      <c r="T19" s="7">
        <v>1020</v>
      </c>
    </row>
    <row r="20" spans="2:20" s="1" customFormat="1">
      <c r="B20" s="6" t="s">
        <v>122</v>
      </c>
      <c r="C20" s="6" t="s">
        <v>123</v>
      </c>
      <c r="D20" s="6" t="s">
        <v>31</v>
      </c>
      <c r="E20" s="7" t="s">
        <v>23</v>
      </c>
      <c r="F20" s="7">
        <f>VLOOKUP(N20,[1]Revistas!$B$2:$G$62863,2,FALSE)</f>
        <v>1.544</v>
      </c>
      <c r="G20" s="7" t="str">
        <f>VLOOKUP(N20,[1]Revistas!$B$2:$G$62863,3,FALSE)</f>
        <v>Q4</v>
      </c>
      <c r="H20" s="7" t="str">
        <f>VLOOKUP(N20,[1]Revistas!$B$2:$G$62863,4,FALSE)</f>
        <v>UROLOGY &amp; NEPHROLOGY -- SCIE</v>
      </c>
      <c r="I20" s="7" t="str">
        <f>VLOOKUP(N20,[1]Revistas!$B$2:$G$62863,5,FALSE)</f>
        <v>65/85</v>
      </c>
      <c r="J20" s="7" t="str">
        <f>VLOOKUP(N20,[1]Revistas!$B$2:$G$62863,6,FALSE)</f>
        <v>NO</v>
      </c>
      <c r="K20" s="7" t="s">
        <v>124</v>
      </c>
      <c r="L20" s="7" t="s">
        <v>125</v>
      </c>
      <c r="M20" s="7">
        <v>17</v>
      </c>
      <c r="N20" s="7" t="s">
        <v>33</v>
      </c>
      <c r="O20" s="7" t="s">
        <v>126</v>
      </c>
      <c r="P20" s="7">
        <v>2020</v>
      </c>
      <c r="Q20" s="7">
        <v>40</v>
      </c>
      <c r="R20" s="7">
        <v>3</v>
      </c>
      <c r="S20" s="7">
        <v>265</v>
      </c>
      <c r="T20" s="7">
        <v>271</v>
      </c>
    </row>
    <row r="21" spans="2:20" s="1" customFormat="1">
      <c r="B21" s="6" t="s">
        <v>127</v>
      </c>
      <c r="C21" s="6" t="s">
        <v>128</v>
      </c>
      <c r="D21" s="6" t="s">
        <v>129</v>
      </c>
      <c r="E21" s="7" t="s">
        <v>23</v>
      </c>
      <c r="F21" s="7">
        <f>VLOOKUP(N21,[1]Revistas!$B$2:$G$62863,2,FALSE)</f>
        <v>74.698999999999998</v>
      </c>
      <c r="G21" s="7" t="str">
        <f>VLOOKUP(N21,[1]Revistas!$B$2:$G$62863,3,FALSE)</f>
        <v>Q1</v>
      </c>
      <c r="H21" s="7" t="str">
        <f>VLOOKUP(N21,[1]Revistas!$B$2:$G$62863,4,FALSE)</f>
        <v>MEDICINE, GENERAL &amp; INTERNAL -- SCIE</v>
      </c>
      <c r="I21" s="7" t="str">
        <f>VLOOKUP(N21,[1]Revistas!$B$2:$G$62863,5,FALSE)</f>
        <v>1 DE 165</v>
      </c>
      <c r="J21" s="7" t="str">
        <f>VLOOKUP(N21,[1]Revistas!$B$2:$G$62863,6,FALSE)</f>
        <v>SI</v>
      </c>
      <c r="K21" s="7" t="s">
        <v>130</v>
      </c>
      <c r="L21" s="7" t="s">
        <v>131</v>
      </c>
      <c r="M21" s="7">
        <v>176</v>
      </c>
      <c r="N21" s="7" t="s">
        <v>132</v>
      </c>
      <c r="O21" s="7" t="s">
        <v>133</v>
      </c>
      <c r="P21" s="7">
        <v>2020</v>
      </c>
      <c r="Q21" s="7">
        <v>382</v>
      </c>
      <c r="R21" s="7">
        <v>15</v>
      </c>
      <c r="S21" s="7">
        <v>1395</v>
      </c>
      <c r="T21" s="7">
        <v>1407</v>
      </c>
    </row>
    <row r="22" spans="2:20" s="1" customFormat="1">
      <c r="B22" s="6" t="s">
        <v>134</v>
      </c>
      <c r="C22" s="6" t="s">
        <v>135</v>
      </c>
      <c r="D22" s="6" t="s">
        <v>136</v>
      </c>
      <c r="E22" s="7" t="s">
        <v>137</v>
      </c>
      <c r="F22" s="7">
        <f>VLOOKUP(N22,[1]Revistas!$B$2:$G$62863,2,FALSE)</f>
        <v>3.3879999999999999</v>
      </c>
      <c r="G22" s="7" t="str">
        <f>VLOOKUP(N22,[1]Revistas!$B$2:$G$62863,3,FALSE)</f>
        <v>Q1</v>
      </c>
      <c r="H22" s="7" t="str">
        <f>VLOOKUP(N22,[1]Revistas!$B$2:$G$62863,4,FALSE)</f>
        <v>UROLOGY &amp; NEPHROLOGY -- SCIE</v>
      </c>
      <c r="I22" s="7" t="str">
        <f>VLOOKUP(N22,[1]Revistas!$B$2:$G$62863,5,FALSE)</f>
        <v>19/85</v>
      </c>
      <c r="J22" s="7" t="str">
        <f>VLOOKUP(N22,[1]Revistas!$B$2:$G$62863,6,FALSE)</f>
        <v>NO</v>
      </c>
      <c r="K22" s="7" t="s">
        <v>138</v>
      </c>
      <c r="L22" s="7" t="s">
        <v>139</v>
      </c>
      <c r="M22" s="7">
        <v>5</v>
      </c>
      <c r="N22" s="7" t="s">
        <v>140</v>
      </c>
      <c r="O22" s="7" t="s">
        <v>141</v>
      </c>
      <c r="P22" s="7">
        <v>2020</v>
      </c>
      <c r="Q22" s="7">
        <v>13</v>
      </c>
      <c r="R22" s="7">
        <v>2</v>
      </c>
      <c r="S22" s="7">
        <v>125</v>
      </c>
      <c r="T22" s="7">
        <v>127</v>
      </c>
    </row>
    <row r="23" spans="2:20" s="1" customFormat="1">
      <c r="B23" s="6" t="s">
        <v>142</v>
      </c>
      <c r="C23" s="6" t="s">
        <v>143</v>
      </c>
      <c r="D23" s="6" t="s">
        <v>136</v>
      </c>
      <c r="E23" s="7" t="s">
        <v>23</v>
      </c>
      <c r="F23" s="7">
        <f>VLOOKUP(N23,[1]Revistas!$B$2:$G$62863,2,FALSE)</f>
        <v>3.3879999999999999</v>
      </c>
      <c r="G23" s="7" t="str">
        <f>VLOOKUP(N23,[1]Revistas!$B$2:$G$62863,3,FALSE)</f>
        <v>Q1</v>
      </c>
      <c r="H23" s="7" t="str">
        <f>VLOOKUP(N23,[1]Revistas!$B$2:$G$62863,4,FALSE)</f>
        <v>UROLOGY &amp; NEPHROLOGY -- SCIE</v>
      </c>
      <c r="I23" s="7" t="str">
        <f>VLOOKUP(N23,[1]Revistas!$B$2:$G$62863,5,FALSE)</f>
        <v>19/85</v>
      </c>
      <c r="J23" s="7" t="str">
        <f>VLOOKUP(N23,[1]Revistas!$B$2:$G$62863,6,FALSE)</f>
        <v>NO</v>
      </c>
      <c r="K23" s="7" t="s">
        <v>144</v>
      </c>
      <c r="L23" s="7" t="s">
        <v>145</v>
      </c>
      <c r="M23" s="7">
        <v>0</v>
      </c>
      <c r="N23" s="7" t="s">
        <v>140</v>
      </c>
      <c r="O23" s="7" t="s">
        <v>141</v>
      </c>
      <c r="P23" s="7">
        <v>2020</v>
      </c>
      <c r="Q23" s="7">
        <v>13</v>
      </c>
      <c r="R23" s="7">
        <v>2</v>
      </c>
      <c r="S23" s="7">
        <v>172</v>
      </c>
      <c r="T23" s="7">
        <v>178</v>
      </c>
    </row>
    <row r="24" spans="2:20" s="1" customFormat="1">
      <c r="B24" s="6" t="s">
        <v>146</v>
      </c>
      <c r="C24" s="6" t="s">
        <v>147</v>
      </c>
      <c r="D24" s="6" t="s">
        <v>148</v>
      </c>
      <c r="E24" s="7" t="s">
        <v>23</v>
      </c>
      <c r="F24" s="7">
        <f>VLOOKUP(N24,[1]Revistas!$B$2:$G$62863,2,FALSE)</f>
        <v>4.5309999999999997</v>
      </c>
      <c r="G24" s="7" t="str">
        <f>VLOOKUP(N24,[1]Revistas!$B$2:$G$62863,3,FALSE)</f>
        <v>Q1</v>
      </c>
      <c r="H24" s="7" t="str">
        <f>VLOOKUP(N24,[1]Revistas!$B$2:$G$62863,4,FALSE)</f>
        <v>TRANSPLANTATION -- SCIE</v>
      </c>
      <c r="I24" s="7" t="str">
        <f>VLOOKUP(N24,[1]Revistas!$B$2:$G$62863,5,FALSE)</f>
        <v>5 DE 24</v>
      </c>
      <c r="J24" s="7" t="str">
        <f>VLOOKUP(N24,[1]Revistas!$B$2:$G$62863,6,FALSE)</f>
        <v>NO</v>
      </c>
      <c r="K24" s="7" t="s">
        <v>149</v>
      </c>
      <c r="L24" s="7" t="s">
        <v>150</v>
      </c>
      <c r="M24" s="7">
        <v>4</v>
      </c>
      <c r="N24" s="7" t="s">
        <v>151</v>
      </c>
      <c r="O24" s="7" t="s">
        <v>141</v>
      </c>
      <c r="P24" s="7">
        <v>2020</v>
      </c>
      <c r="Q24" s="7">
        <v>35</v>
      </c>
      <c r="R24" s="7">
        <v>4</v>
      </c>
      <c r="S24" s="7">
        <v>587</v>
      </c>
      <c r="T24" s="7">
        <v>598</v>
      </c>
    </row>
    <row r="25" spans="2:20" s="1" customFormat="1">
      <c r="B25" s="6" t="s">
        <v>152</v>
      </c>
      <c r="C25" s="6" t="s">
        <v>153</v>
      </c>
      <c r="D25" s="6" t="s">
        <v>154</v>
      </c>
      <c r="E25" s="7" t="s">
        <v>44</v>
      </c>
      <c r="F25" s="7">
        <f>VLOOKUP(N25,[1]Revistas!$B$2:$G$62863,2,FALSE)</f>
        <v>3.871</v>
      </c>
      <c r="G25" s="7" t="str">
        <f>VLOOKUP(N25,[1]Revistas!$B$2:$G$62863,3,FALSE)</f>
        <v>Q1</v>
      </c>
      <c r="H25" s="7" t="str">
        <f>VLOOKUP(N25,[1]Revistas!$B$2:$G$62863,4,FALSE)</f>
        <v>PHARMACOLOGY &amp; PHARMACY -- SCIE</v>
      </c>
      <c r="I25" s="7" t="str">
        <f>VLOOKUP(N25,[1]Revistas!$B$2:$G$62863,5,FALSE)</f>
        <v>65/271</v>
      </c>
      <c r="J25" s="7" t="str">
        <f>VLOOKUP(N25,[1]Revistas!$B$2:$G$62863,6,FALSE)</f>
        <v>NO</v>
      </c>
      <c r="K25" s="7" t="s">
        <v>155</v>
      </c>
      <c r="L25" s="7" t="s">
        <v>156</v>
      </c>
      <c r="M25" s="7">
        <v>1</v>
      </c>
      <c r="N25" s="7" t="s">
        <v>157</v>
      </c>
      <c r="O25" s="7" t="s">
        <v>158</v>
      </c>
      <c r="P25" s="7">
        <v>2020</v>
      </c>
      <c r="Q25" s="7">
        <v>37</v>
      </c>
      <c r="R25" s="7" t="s">
        <v>159</v>
      </c>
      <c r="S25" s="7">
        <v>62</v>
      </c>
      <c r="T25" s="7">
        <v>72</v>
      </c>
    </row>
    <row r="26" spans="2:20" s="1" customFormat="1">
      <c r="B26" s="6" t="s">
        <v>160</v>
      </c>
      <c r="C26" s="6" t="s">
        <v>161</v>
      </c>
      <c r="D26" s="6" t="s">
        <v>162</v>
      </c>
      <c r="E26" s="7" t="s">
        <v>44</v>
      </c>
      <c r="F26" s="7">
        <f>VLOOKUP(N26,[1]Revistas!$B$2:$G$62863,2,FALSE)</f>
        <v>3.5310000000000001</v>
      </c>
      <c r="G26" s="7" t="str">
        <f>VLOOKUP(N26,[1]Revistas!$B$2:$G$62863,3,FALSE)</f>
        <v>Q1</v>
      </c>
      <c r="H26" s="7" t="str">
        <f>VLOOKUP(N26,[1]Revistas!$B$2:$G$62863,4,FALSE)</f>
        <v>FOOD SCIENCE &amp; TECHNOLOGY -- SCIE</v>
      </c>
      <c r="I26" s="7" t="str">
        <f>VLOOKUP(N26,[1]Revistas!$B$2:$G$62863,5,FALSE)</f>
        <v>34/139</v>
      </c>
      <c r="J26" s="7" t="str">
        <f>VLOOKUP(N26,[1]Revistas!$B$2:$G$62863,6,FALSE)</f>
        <v>NO</v>
      </c>
      <c r="K26" s="7" t="s">
        <v>163</v>
      </c>
      <c r="L26" s="7" t="s">
        <v>164</v>
      </c>
      <c r="M26" s="7">
        <v>2</v>
      </c>
      <c r="N26" s="7" t="s">
        <v>165</v>
      </c>
      <c r="O26" s="7" t="s">
        <v>166</v>
      </c>
      <c r="P26" s="7">
        <v>2020</v>
      </c>
      <c r="Q26" s="7">
        <v>12</v>
      </c>
      <c r="R26" s="7">
        <v>3</v>
      </c>
      <c r="S26" s="7"/>
      <c r="T26" s="7">
        <v>151</v>
      </c>
    </row>
    <row r="27" spans="2:20" s="1" customFormat="1">
      <c r="B27" s="6" t="s">
        <v>167</v>
      </c>
      <c r="C27" s="6" t="s">
        <v>168</v>
      </c>
      <c r="D27" s="6" t="s">
        <v>169</v>
      </c>
      <c r="E27" s="7" t="s">
        <v>23</v>
      </c>
      <c r="F27" s="7">
        <f>VLOOKUP(N27,[1]Revistas!$B$2:$G$62863,2,FALSE)</f>
        <v>5.2229999999999999</v>
      </c>
      <c r="G27" s="7" t="str">
        <f>VLOOKUP(N27,[1]Revistas!$B$2:$G$62863,3,FALSE)</f>
        <v>Q1</v>
      </c>
      <c r="H27" s="7" t="str">
        <f>VLOOKUP(N27,[1]Revistas!$B$2:$G$62863,4,FALSE)</f>
        <v>MEDICINE, RESEARCH &amp; EXPERIMENTAL -- SCIE</v>
      </c>
      <c r="I27" s="7" t="str">
        <f>VLOOKUP(N27,[1]Revistas!$B$2:$G$62863,5,FALSE)</f>
        <v>24/139</v>
      </c>
      <c r="J27" s="7" t="str">
        <f>VLOOKUP(N27,[1]Revistas!$B$2:$G$62863,6,FALSE)</f>
        <v>NO</v>
      </c>
      <c r="K27" s="7" t="s">
        <v>170</v>
      </c>
      <c r="L27" s="7" t="s">
        <v>171</v>
      </c>
      <c r="M27" s="7">
        <v>1</v>
      </c>
      <c r="N27" s="7" t="s">
        <v>172</v>
      </c>
      <c r="O27" s="7" t="s">
        <v>166</v>
      </c>
      <c r="P27" s="7">
        <v>2020</v>
      </c>
      <c r="Q27" s="7">
        <v>134</v>
      </c>
      <c r="R27" s="7">
        <v>5</v>
      </c>
      <c r="S27" s="7">
        <v>513</v>
      </c>
      <c r="T27" s="7">
        <v>527</v>
      </c>
    </row>
    <row r="28" spans="2:20" s="1" customFormat="1">
      <c r="B28" s="6" t="s">
        <v>173</v>
      </c>
      <c r="C28" s="6" t="s">
        <v>174</v>
      </c>
      <c r="D28" s="6" t="s">
        <v>136</v>
      </c>
      <c r="E28" s="7" t="s">
        <v>44</v>
      </c>
      <c r="F28" s="7">
        <f>VLOOKUP(N28,[1]Revistas!$B$2:$G$62863,2,FALSE)</f>
        <v>3.3879999999999999</v>
      </c>
      <c r="G28" s="7" t="str">
        <f>VLOOKUP(N28,[1]Revistas!$B$2:$G$62863,3,FALSE)</f>
        <v>Q1</v>
      </c>
      <c r="H28" s="7" t="str">
        <f>VLOOKUP(N28,[1]Revistas!$B$2:$G$62863,4,FALSE)</f>
        <v>UROLOGY &amp; NEPHROLOGY -- SCIE</v>
      </c>
      <c r="I28" s="7" t="str">
        <f>VLOOKUP(N28,[1]Revistas!$B$2:$G$62863,5,FALSE)</f>
        <v>19/85</v>
      </c>
      <c r="J28" s="7" t="str">
        <f>VLOOKUP(N28,[1]Revistas!$B$2:$G$62863,6,FALSE)</f>
        <v>NO</v>
      </c>
      <c r="K28" s="7" t="s">
        <v>175</v>
      </c>
      <c r="L28" s="7" t="s">
        <v>176</v>
      </c>
      <c r="M28" s="7">
        <v>0</v>
      </c>
      <c r="N28" s="7" t="s">
        <v>140</v>
      </c>
      <c r="O28" s="7" t="s">
        <v>177</v>
      </c>
      <c r="P28" s="7">
        <v>2020</v>
      </c>
      <c r="Q28" s="7">
        <v>13</v>
      </c>
      <c r="R28" s="7">
        <v>1</v>
      </c>
      <c r="S28" s="7">
        <v>105</v>
      </c>
      <c r="T28" s="7">
        <v>110</v>
      </c>
    </row>
    <row r="29" spans="2:20" s="1" customFormat="1">
      <c r="B29" s="6" t="s">
        <v>178</v>
      </c>
      <c r="C29" s="6" t="s">
        <v>179</v>
      </c>
      <c r="D29" s="6" t="s">
        <v>43</v>
      </c>
      <c r="E29" s="7" t="s">
        <v>44</v>
      </c>
      <c r="F29" s="7">
        <f>VLOOKUP(N29,[1]Revistas!$B$2:$G$62863,2,FALSE)</f>
        <v>4.0819999999999999</v>
      </c>
      <c r="G29" s="7" t="str">
        <f>VLOOKUP(N29,[1]Revistas!$B$2:$G$62863,3,FALSE)</f>
        <v>Q2</v>
      </c>
      <c r="H29" s="7" t="str">
        <f>VLOOKUP(N29,[1]Revistas!$B$2:$G$62863,4,FALSE)</f>
        <v>BIOCHEMISTRY &amp; MOLECULAR BIOLOGY -- SCIE</v>
      </c>
      <c r="I29" s="7" t="str">
        <f>VLOOKUP(N29,[1]Revistas!$B$2:$G$62863,5,FALSE)</f>
        <v>98/297</v>
      </c>
      <c r="J29" s="7" t="str">
        <f>VLOOKUP(N29,[1]Revistas!$B$2:$G$62863,6,FALSE)</f>
        <v>NO</v>
      </c>
      <c r="K29" s="7" t="s">
        <v>180</v>
      </c>
      <c r="L29" s="7" t="s">
        <v>181</v>
      </c>
      <c r="M29" s="7">
        <v>5</v>
      </c>
      <c r="N29" s="7" t="s">
        <v>47</v>
      </c>
      <c r="O29" s="7" t="s">
        <v>177</v>
      </c>
      <c r="P29" s="7">
        <v>2020</v>
      </c>
      <c r="Q29" s="7">
        <v>10</v>
      </c>
      <c r="R29" s="7">
        <v>2</v>
      </c>
      <c r="S29" s="7"/>
      <c r="T29" s="7">
        <v>347</v>
      </c>
    </row>
    <row r="30" spans="2:20" s="1" customFormat="1">
      <c r="B30" s="6" t="s">
        <v>182</v>
      </c>
      <c r="C30" s="6" t="s">
        <v>183</v>
      </c>
      <c r="D30" s="6" t="s">
        <v>184</v>
      </c>
      <c r="E30" s="7" t="s">
        <v>23</v>
      </c>
      <c r="F30" s="7">
        <f>VLOOKUP(N30,[1]Revistas!$B$2:$G$62863,2,FALSE)</f>
        <v>3.6680000000000001</v>
      </c>
      <c r="G30" s="7" t="str">
        <f>VLOOKUP(N30,[1]Revistas!$B$2:$G$62863,3,FALSE)</f>
        <v>Q2</v>
      </c>
      <c r="H30" s="7" t="str">
        <f>VLOOKUP(N30,[1]Revistas!$B$2:$G$62863,4,FALSE)</f>
        <v>IMMUNOLOGY -- SCIE</v>
      </c>
      <c r="I30" s="7" t="str">
        <f>VLOOKUP(N30,[1]Revistas!$B$2:$G$62863,5,FALSE)</f>
        <v>79/158</v>
      </c>
      <c r="J30" s="7" t="str">
        <f>VLOOKUP(N30,[1]Revistas!$B$2:$G$62863,6,FALSE)</f>
        <v>NO</v>
      </c>
      <c r="K30" s="7" t="s">
        <v>185</v>
      </c>
      <c r="L30" s="7" t="s">
        <v>186</v>
      </c>
      <c r="M30" s="7">
        <v>0</v>
      </c>
      <c r="N30" s="7" t="s">
        <v>187</v>
      </c>
      <c r="O30" s="7" t="s">
        <v>177</v>
      </c>
      <c r="P30" s="7">
        <v>2020</v>
      </c>
      <c r="Q30" s="7">
        <v>211</v>
      </c>
      <c r="R30" s="7"/>
      <c r="S30" s="7"/>
      <c r="T30" s="7">
        <v>108329</v>
      </c>
    </row>
    <row r="31" spans="2:20" s="1" customFormat="1">
      <c r="B31" s="6" t="s">
        <v>188</v>
      </c>
      <c r="C31" s="6" t="s">
        <v>189</v>
      </c>
      <c r="D31" s="6" t="s">
        <v>190</v>
      </c>
      <c r="E31" s="7" t="s">
        <v>23</v>
      </c>
      <c r="F31" s="7">
        <f>VLOOKUP(N31,[1]Revistas!$B$2:$G$62863,2,FALSE)</f>
        <v>3.488</v>
      </c>
      <c r="G31" s="7" t="str">
        <f>VLOOKUP(N31,[1]Revistas!$B$2:$G$62863,3,FALSE)</f>
        <v>Q2</v>
      </c>
      <c r="H31" s="7" t="str">
        <f>VLOOKUP(N31,[1]Revistas!$B$2:$G$62863,4,FALSE)</f>
        <v>IMMUNOLOGY -- SCIE</v>
      </c>
      <c r="I31" s="7" t="str">
        <f>VLOOKUP(N31,[1]Revistas!$B$2:$G$62863,5,FALSE)</f>
        <v>77/158</v>
      </c>
      <c r="J31" s="7" t="str">
        <f>VLOOKUP(N31,[1]Revistas!$B$2:$G$62863,6,FALSE)</f>
        <v>NO</v>
      </c>
      <c r="K31" s="7" t="s">
        <v>191</v>
      </c>
      <c r="L31" s="7" t="s">
        <v>192</v>
      </c>
      <c r="M31" s="7">
        <v>3</v>
      </c>
      <c r="N31" s="7" t="s">
        <v>193</v>
      </c>
      <c r="O31" s="7"/>
      <c r="P31" s="7">
        <v>2020</v>
      </c>
      <c r="Q31" s="7">
        <v>30</v>
      </c>
      <c r="R31" s="7">
        <v>4</v>
      </c>
      <c r="S31" s="7">
        <v>229</v>
      </c>
      <c r="T31" s="7">
        <v>253</v>
      </c>
    </row>
    <row r="32" spans="2:20" s="1" customFormat="1">
      <c r="B32" s="6" t="s">
        <v>194</v>
      </c>
      <c r="C32" s="6" t="s">
        <v>195</v>
      </c>
      <c r="D32" s="6" t="s">
        <v>70</v>
      </c>
      <c r="E32" s="7" t="s">
        <v>23</v>
      </c>
      <c r="F32" s="7">
        <f>VLOOKUP(N32,[1]Revistas!$B$2:$G$62863,2,FALSE)</f>
        <v>7.3380000000000001</v>
      </c>
      <c r="G32" s="7" t="str">
        <f>VLOOKUP(N32,[1]Revistas!$B$2:$G$62863,3,FALSE)</f>
        <v>Q1</v>
      </c>
      <c r="H32" s="7" t="str">
        <f>VLOOKUP(N32,[1]Revistas!$B$2:$G$62863,4,FALSE)</f>
        <v>SURGERY -- SCIE</v>
      </c>
      <c r="I32" s="7" t="str">
        <f>VLOOKUP(N32,[1]Revistas!$B$2:$G$62863,5,FALSE)</f>
        <v>2 DE 24</v>
      </c>
      <c r="J32" s="7" t="str">
        <f>VLOOKUP(N32,[1]Revistas!$B$2:$G$62863,6,FALSE)</f>
        <v>SI</v>
      </c>
      <c r="K32" s="7" t="s">
        <v>196</v>
      </c>
      <c r="L32" s="7" t="s">
        <v>197</v>
      </c>
      <c r="M32" s="7">
        <v>3</v>
      </c>
      <c r="N32" s="7" t="s">
        <v>73</v>
      </c>
      <c r="O32" s="7" t="s">
        <v>177</v>
      </c>
      <c r="P32" s="7">
        <v>2020</v>
      </c>
      <c r="Q32" s="7">
        <v>20</v>
      </c>
      <c r="R32" s="7">
        <v>2</v>
      </c>
      <c r="S32" s="7">
        <v>451</v>
      </c>
      <c r="T32" s="7">
        <v>462</v>
      </c>
    </row>
    <row r="33" spans="5:20" s="1" customFormat="1"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5:20" s="1" customFormat="1"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5:20" s="1" customFormat="1"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5:20" s="1" customFormat="1"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5:20" s="1" customFormat="1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5:20" s="1" customFormat="1"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5:20" s="1" customFormat="1"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5:20" s="1" customFormat="1"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5:20" s="1" customFormat="1"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5:20" s="1" customFormat="1"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5:20" s="1" customFormat="1"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5:20" s="1" customFormat="1"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5:20" s="1" customFormat="1"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5:20" s="1" customFormat="1"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5:20" s="1" customFormat="1"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5:20" s="1" customFormat="1"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5:20" s="1" customFormat="1"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5:20" s="1" customFormat="1"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5:20" s="1" customFormat="1"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5:20" s="1" customFormat="1"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5:20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5:20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5:20" s="1" customFormat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5:20" s="1" customFormat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5:20" s="1" customFormat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5:20" s="1" customFormat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5:20" s="1" customFormat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5:20" s="1" customFormat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5:20" s="1" customFormat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5:20" s="1" customFormat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5:20" s="1" customFormat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5:20" s="1" customFormat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0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0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4" spans="2:20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0" s="9" customFormat="1">
      <c r="B1045" s="9" t="s">
        <v>4</v>
      </c>
      <c r="C1045" s="9" t="s">
        <v>4</v>
      </c>
      <c r="D1045" s="9" t="s">
        <v>4</v>
      </c>
      <c r="E1045" s="10" t="s">
        <v>5</v>
      </c>
      <c r="F1045" s="10" t="s">
        <v>4</v>
      </c>
      <c r="G1045" s="10" t="s">
        <v>6</v>
      </c>
      <c r="H1045" s="10" t="s">
        <v>198</v>
      </c>
      <c r="I1045" s="10" t="s">
        <v>4</v>
      </c>
      <c r="J1045" s="10" t="s">
        <v>9</v>
      </c>
      <c r="K1045" s="10" t="s">
        <v>199</v>
      </c>
      <c r="L1045" s="10"/>
      <c r="M1045" s="10"/>
      <c r="N1045" s="10"/>
      <c r="O1045" s="10"/>
      <c r="P1045" s="10"/>
      <c r="Q1045" s="10"/>
      <c r="R1045" s="10"/>
      <c r="S1045" s="10"/>
      <c r="T1045" s="10"/>
    </row>
    <row r="1046" spans="2:20" s="9" customFormat="1">
      <c r="B1046" s="9" t="s">
        <v>23</v>
      </c>
      <c r="C1046" s="9">
        <f>DCOUNTA(A4:T1039,C1045,B1045:B1046)</f>
        <v>20</v>
      </c>
      <c r="D1046" s="9" t="s">
        <v>23</v>
      </c>
      <c r="E1046" s="10">
        <f>DSUM(A4:T1040,F4,D1045:D1046)</f>
        <v>146.71100000000001</v>
      </c>
      <c r="F1046" s="10" t="s">
        <v>23</v>
      </c>
      <c r="G1046" s="10" t="s">
        <v>200</v>
      </c>
      <c r="H1046" s="10">
        <f>DCOUNTA(A4:T1040,G4,F1045:G1046)</f>
        <v>11</v>
      </c>
      <c r="I1046" s="10" t="s">
        <v>23</v>
      </c>
      <c r="J1046" s="10" t="s">
        <v>201</v>
      </c>
      <c r="K1046" s="10">
        <f>DCOUNTA(A4:T1040,J4,I1045:J1046)</f>
        <v>4</v>
      </c>
      <c r="L1046" s="10"/>
      <c r="M1046" s="10"/>
      <c r="N1046" s="10"/>
      <c r="O1046" s="10"/>
      <c r="P1046" s="10"/>
      <c r="Q1046" s="10"/>
      <c r="R1046" s="10"/>
      <c r="S1046" s="10"/>
      <c r="T1046" s="10"/>
    </row>
    <row r="1047" spans="2:20" s="9" customFormat="1">
      <c r="E1047" s="10"/>
      <c r="F1047" s="10"/>
      <c r="G1047" s="10"/>
      <c r="H1047" s="10"/>
      <c r="I1047" s="10"/>
      <c r="J1047" s="10"/>
      <c r="K1047" s="10"/>
      <c r="L1047" s="10"/>
      <c r="M1047" s="10"/>
      <c r="N1047" s="10"/>
      <c r="O1047" s="10"/>
      <c r="P1047" s="10"/>
      <c r="Q1047" s="10"/>
      <c r="R1047" s="10"/>
      <c r="S1047" s="10"/>
      <c r="T1047" s="10"/>
    </row>
    <row r="1048" spans="2:20" s="9" customFormat="1">
      <c r="B1048" s="9" t="s">
        <v>4</v>
      </c>
      <c r="D1048" s="9" t="s">
        <v>4</v>
      </c>
      <c r="E1048" s="10" t="s">
        <v>5</v>
      </c>
      <c r="F1048" s="10" t="s">
        <v>4</v>
      </c>
      <c r="G1048" s="10" t="s">
        <v>6</v>
      </c>
      <c r="H1048" s="10" t="s">
        <v>198</v>
      </c>
      <c r="I1048" s="10" t="s">
        <v>4</v>
      </c>
      <c r="J1048" s="10" t="s">
        <v>9</v>
      </c>
      <c r="K1048" s="10" t="s">
        <v>199</v>
      </c>
      <c r="L1048" s="10"/>
      <c r="M1048" s="10"/>
      <c r="N1048" s="10"/>
      <c r="O1048" s="10"/>
      <c r="P1048" s="10"/>
      <c r="Q1048" s="10"/>
      <c r="R1048" s="10"/>
      <c r="S1048" s="10"/>
      <c r="T1048" s="10"/>
    </row>
    <row r="1049" spans="2:20" s="9" customFormat="1">
      <c r="B1049" s="9" t="s">
        <v>32</v>
      </c>
      <c r="C1049" s="9">
        <f>DCOUNTA(A4:T1040,E4,B1048:B1049)</f>
        <v>1</v>
      </c>
      <c r="D1049" s="9" t="s">
        <v>32</v>
      </c>
      <c r="E1049" s="10">
        <f>DSUM(A4:T1040,E1048,D1048:D1049)</f>
        <v>1.544</v>
      </c>
      <c r="F1049" s="10" t="s">
        <v>32</v>
      </c>
      <c r="G1049" s="10" t="s">
        <v>200</v>
      </c>
      <c r="H1049" s="10">
        <f>DCOUNTA(A4:T1040,G4,F1048:G1049)</f>
        <v>0</v>
      </c>
      <c r="I1049" s="10" t="s">
        <v>32</v>
      </c>
      <c r="J1049" s="10" t="s">
        <v>201</v>
      </c>
      <c r="K1049" s="10">
        <f>DCOUNTA(A4:T1040,J4,I1048:J1049)</f>
        <v>0</v>
      </c>
      <c r="L1049" s="10"/>
      <c r="M1049" s="10"/>
      <c r="N1049" s="10"/>
      <c r="O1049" s="10"/>
      <c r="P1049" s="10"/>
      <c r="Q1049" s="10"/>
      <c r="R1049" s="10"/>
      <c r="S1049" s="10"/>
      <c r="T1049" s="10"/>
    </row>
    <row r="1050" spans="2:20" s="9" customFormat="1">
      <c r="E1050" s="10"/>
      <c r="F1050" s="10"/>
      <c r="G1050" s="10"/>
      <c r="H1050" s="10"/>
      <c r="I1050" s="10"/>
      <c r="J1050" s="10"/>
      <c r="K1050" s="10"/>
      <c r="L1050" s="10"/>
      <c r="M1050" s="10"/>
      <c r="N1050" s="10"/>
      <c r="O1050" s="10"/>
      <c r="P1050" s="10"/>
      <c r="Q1050" s="10"/>
      <c r="R1050" s="10"/>
      <c r="S1050" s="10"/>
      <c r="T1050" s="10"/>
    </row>
    <row r="1051" spans="2:20" s="9" customFormat="1">
      <c r="B1051" s="9" t="s">
        <v>4</v>
      </c>
      <c r="D1051" s="9" t="s">
        <v>4</v>
      </c>
      <c r="E1051" s="10" t="s">
        <v>5</v>
      </c>
      <c r="F1051" s="10" t="s">
        <v>4</v>
      </c>
      <c r="G1051" s="10" t="s">
        <v>6</v>
      </c>
      <c r="H1051" s="10" t="s">
        <v>198</v>
      </c>
      <c r="I1051" s="10" t="s">
        <v>4</v>
      </c>
      <c r="J1051" s="10" t="s">
        <v>9</v>
      </c>
      <c r="K1051" s="10" t="s">
        <v>199</v>
      </c>
      <c r="L1051" s="10"/>
      <c r="M1051" s="10"/>
      <c r="N1051" s="10"/>
      <c r="O1051" s="10"/>
      <c r="P1051" s="10"/>
      <c r="Q1051" s="10"/>
      <c r="R1051" s="10"/>
      <c r="S1051" s="10"/>
      <c r="T1051" s="10"/>
    </row>
    <row r="1052" spans="2:20" s="9" customFormat="1">
      <c r="B1052" s="9" t="s">
        <v>202</v>
      </c>
      <c r="C1052" s="9">
        <f>DCOUNTA(A4:T1040,E4,B1051:B1052)</f>
        <v>0</v>
      </c>
      <c r="D1052" s="9" t="s">
        <v>202</v>
      </c>
      <c r="E1052" s="10">
        <f>DSUM(A4:T1040,F4,D1051:D1052)</f>
        <v>0</v>
      </c>
      <c r="F1052" s="10" t="s">
        <v>202</v>
      </c>
      <c r="G1052" s="10" t="s">
        <v>200</v>
      </c>
      <c r="H1052" s="10">
        <f>DCOUNTA(A4:T1040,G4,F1051:G1052)</f>
        <v>0</v>
      </c>
      <c r="I1052" s="10" t="s">
        <v>202</v>
      </c>
      <c r="J1052" s="10" t="s">
        <v>201</v>
      </c>
      <c r="K1052" s="10">
        <f>DCOUNTA(A4:T1040,J4,I1051:J1052)</f>
        <v>0</v>
      </c>
      <c r="L1052" s="10"/>
      <c r="M1052" s="10"/>
      <c r="N1052" s="10"/>
      <c r="O1052" s="10"/>
      <c r="P1052" s="10"/>
      <c r="Q1052" s="10"/>
      <c r="R1052" s="10"/>
      <c r="S1052" s="10"/>
      <c r="T1052" s="10"/>
    </row>
    <row r="1053" spans="2:20" s="9" customFormat="1">
      <c r="E1053" s="10"/>
      <c r="F1053" s="10"/>
      <c r="G1053" s="10"/>
      <c r="H1053" s="10"/>
      <c r="I1053" s="10"/>
      <c r="J1053" s="10"/>
      <c r="K1053" s="10"/>
      <c r="L1053" s="10"/>
      <c r="M1053" s="10"/>
      <c r="N1053" s="10"/>
      <c r="O1053" s="10"/>
      <c r="P1053" s="10"/>
      <c r="Q1053" s="10"/>
      <c r="R1053" s="10"/>
      <c r="S1053" s="10"/>
      <c r="T1053" s="10"/>
    </row>
    <row r="1054" spans="2:20" s="9" customFormat="1">
      <c r="B1054" s="9" t="s">
        <v>4</v>
      </c>
      <c r="D1054" s="9" t="s">
        <v>4</v>
      </c>
      <c r="E1054" s="10" t="s">
        <v>5</v>
      </c>
      <c r="F1054" s="10" t="s">
        <v>4</v>
      </c>
      <c r="G1054" s="10" t="s">
        <v>6</v>
      </c>
      <c r="H1054" s="10" t="s">
        <v>198</v>
      </c>
      <c r="I1054" s="10" t="s">
        <v>4</v>
      </c>
      <c r="J1054" s="10" t="s">
        <v>9</v>
      </c>
      <c r="K1054" s="10" t="s">
        <v>199</v>
      </c>
      <c r="L1054" s="10"/>
      <c r="M1054" s="10"/>
      <c r="N1054" s="10"/>
      <c r="O1054" s="10"/>
      <c r="P1054" s="10"/>
      <c r="Q1054" s="10"/>
      <c r="R1054" s="10"/>
      <c r="S1054" s="10"/>
      <c r="T1054" s="10"/>
    </row>
    <row r="1055" spans="2:20" s="9" customFormat="1">
      <c r="B1055" s="9" t="s">
        <v>137</v>
      </c>
      <c r="C1055" s="9">
        <f>DCOUNTA(C4:T1040,E4,B1054:B1055)</f>
        <v>1</v>
      </c>
      <c r="D1055" s="9" t="s">
        <v>137</v>
      </c>
      <c r="E1055" s="10">
        <f>DSUM(A4:T1040,F4,D1054:D1055)</f>
        <v>3.3879999999999999</v>
      </c>
      <c r="F1055" s="10" t="s">
        <v>137</v>
      </c>
      <c r="G1055" s="10" t="s">
        <v>200</v>
      </c>
      <c r="H1055" s="10">
        <f>DCOUNTA(A4:T1040,G4,F1054:G1055)</f>
        <v>1</v>
      </c>
      <c r="I1055" s="10" t="s">
        <v>137</v>
      </c>
      <c r="J1055" s="10" t="s">
        <v>201</v>
      </c>
      <c r="K1055" s="10">
        <f>DCOUNTA(A4:T1040,J4,I1054:J1055)</f>
        <v>0</v>
      </c>
      <c r="L1055" s="10"/>
      <c r="M1055" s="10"/>
      <c r="N1055" s="10"/>
      <c r="O1055" s="10"/>
      <c r="P1055" s="10"/>
      <c r="Q1055" s="10"/>
      <c r="R1055" s="10"/>
      <c r="S1055" s="10"/>
      <c r="T1055" s="10"/>
    </row>
    <row r="1056" spans="2:20" s="9" customFormat="1">
      <c r="E1056" s="10"/>
      <c r="F1056" s="10"/>
      <c r="G1056" s="10"/>
      <c r="H1056" s="10"/>
      <c r="I1056" s="10"/>
      <c r="J1056" s="10"/>
      <c r="K1056" s="10"/>
      <c r="L1056" s="10"/>
      <c r="M1056" s="10"/>
      <c r="N1056" s="10"/>
      <c r="O1056" s="10"/>
      <c r="P1056" s="10"/>
      <c r="Q1056" s="10"/>
      <c r="R1056" s="10"/>
      <c r="S1056" s="10"/>
      <c r="T1056" s="10"/>
    </row>
    <row r="1057" spans="2:21" s="9" customFormat="1" hidden="1">
      <c r="E1057" s="10"/>
      <c r="F1057" s="10"/>
      <c r="G1057" s="10"/>
      <c r="H1057" s="10"/>
      <c r="I1057" s="10"/>
      <c r="J1057" s="10"/>
      <c r="K1057" s="10"/>
      <c r="L1057" s="10"/>
      <c r="M1057" s="10"/>
      <c r="N1057" s="10"/>
      <c r="O1057" s="10"/>
      <c r="P1057" s="10"/>
      <c r="Q1057" s="10"/>
      <c r="R1057" s="10"/>
      <c r="S1057" s="10"/>
      <c r="T1057" s="10"/>
    </row>
    <row r="1058" spans="2:21" s="9" customFormat="1" hidden="1">
      <c r="B1058" s="9" t="s">
        <v>4</v>
      </c>
      <c r="D1058" s="9" t="s">
        <v>4</v>
      </c>
      <c r="E1058" s="10" t="s">
        <v>5</v>
      </c>
      <c r="F1058" s="10" t="s">
        <v>4</v>
      </c>
      <c r="G1058" s="10" t="s">
        <v>6</v>
      </c>
      <c r="H1058" s="10" t="s">
        <v>198</v>
      </c>
      <c r="I1058" s="10" t="s">
        <v>4</v>
      </c>
      <c r="J1058" s="10" t="s">
        <v>9</v>
      </c>
      <c r="K1058" s="10" t="s">
        <v>199</v>
      </c>
      <c r="L1058" s="10"/>
      <c r="M1058" s="10"/>
      <c r="N1058" s="10"/>
      <c r="O1058" s="10"/>
      <c r="P1058" s="10"/>
      <c r="Q1058" s="10"/>
      <c r="R1058" s="10"/>
      <c r="S1058" s="10"/>
      <c r="T1058" s="10"/>
    </row>
    <row r="1059" spans="2:21" s="9" customFormat="1" hidden="1">
      <c r="B1059" s="9" t="s">
        <v>203</v>
      </c>
      <c r="C1059" s="9">
        <f>DCOUNTA(A4:T1040,E4,B1058:B1059)</f>
        <v>0</v>
      </c>
      <c r="D1059" s="9" t="s">
        <v>203</v>
      </c>
      <c r="E1059" s="10">
        <f>DSUM(A4:T1040,F4,D1058:D1059)</f>
        <v>0</v>
      </c>
      <c r="F1059" s="10" t="s">
        <v>203</v>
      </c>
      <c r="G1059" s="10" t="s">
        <v>200</v>
      </c>
      <c r="H1059" s="10">
        <f>DCOUNTA(A4:T1040,G4,F1058:G1059)</f>
        <v>0</v>
      </c>
      <c r="I1059" s="10" t="s">
        <v>203</v>
      </c>
      <c r="J1059" s="10" t="s">
        <v>201</v>
      </c>
      <c r="K1059" s="10">
        <f>DCOUNTA(A4:T1040,J4,I1058:J1059)</f>
        <v>0</v>
      </c>
      <c r="L1059" s="10"/>
      <c r="M1059" s="10"/>
      <c r="N1059" s="10"/>
      <c r="O1059" s="10"/>
      <c r="P1059" s="10"/>
      <c r="Q1059" s="10"/>
      <c r="R1059" s="10"/>
      <c r="S1059" s="10"/>
      <c r="T1059" s="10"/>
    </row>
    <row r="1060" spans="2:21" s="9" customFormat="1" hidden="1">
      <c r="E1060" s="10"/>
      <c r="F1060" s="10"/>
      <c r="G1060" s="10"/>
      <c r="H1060" s="10"/>
      <c r="I1060" s="10"/>
      <c r="J1060" s="10"/>
      <c r="K1060" s="10"/>
      <c r="L1060" s="10"/>
      <c r="M1060" s="10"/>
      <c r="N1060" s="10"/>
      <c r="O1060" s="10"/>
      <c r="P1060" s="10"/>
      <c r="Q1060" s="10"/>
      <c r="R1060" s="10"/>
      <c r="S1060" s="10"/>
      <c r="T1060" s="10"/>
    </row>
    <row r="1061" spans="2:21" s="9" customFormat="1" hidden="1">
      <c r="B1061" s="9" t="s">
        <v>4</v>
      </c>
      <c r="D1061" s="9" t="s">
        <v>4</v>
      </c>
      <c r="E1061" s="10" t="s">
        <v>5</v>
      </c>
      <c r="F1061" s="10" t="s">
        <v>4</v>
      </c>
      <c r="G1061" s="10" t="s">
        <v>6</v>
      </c>
      <c r="H1061" s="10" t="s">
        <v>198</v>
      </c>
      <c r="I1061" s="10" t="s">
        <v>4</v>
      </c>
      <c r="J1061" s="10" t="s">
        <v>9</v>
      </c>
      <c r="K1061" s="10" t="s">
        <v>199</v>
      </c>
      <c r="L1061" s="10"/>
      <c r="M1061" s="10"/>
      <c r="N1061" s="10"/>
      <c r="O1061" s="10"/>
      <c r="P1061" s="10"/>
      <c r="Q1061" s="10"/>
      <c r="R1061" s="10"/>
      <c r="S1061" s="10"/>
      <c r="T1061" s="10"/>
    </row>
    <row r="1062" spans="2:21" s="9" customFormat="1" hidden="1">
      <c r="B1062" s="9" t="s">
        <v>44</v>
      </c>
      <c r="C1062" s="9">
        <f>DCOUNTA(B4:T1040,B1061,B1061:B1062)</f>
        <v>6</v>
      </c>
      <c r="D1062" s="9" t="s">
        <v>44</v>
      </c>
      <c r="E1062" s="10">
        <f>DSUM(A4:T1040,F4,D1061:D1062)</f>
        <v>20.183</v>
      </c>
      <c r="F1062" s="10" t="s">
        <v>44</v>
      </c>
      <c r="G1062" s="10" t="s">
        <v>200</v>
      </c>
      <c r="H1062" s="10">
        <f>DCOUNTA(A4:T1040,G4,F1061:G1062)</f>
        <v>3</v>
      </c>
      <c r="I1062" s="10" t="s">
        <v>44</v>
      </c>
      <c r="J1062" s="10" t="s">
        <v>201</v>
      </c>
      <c r="K1062" s="10">
        <f>DCOUNTA(A4:T1040,J4,I1061:J1062)</f>
        <v>0</v>
      </c>
      <c r="L1062" s="10"/>
      <c r="M1062" s="10"/>
      <c r="N1062" s="10"/>
      <c r="O1062" s="10"/>
      <c r="P1062" s="10"/>
      <c r="Q1062" s="10"/>
      <c r="R1062" s="10"/>
      <c r="S1062" s="10"/>
      <c r="T1062" s="10"/>
    </row>
    <row r="1063" spans="2:21" s="9" customFormat="1">
      <c r="E1063" s="10"/>
      <c r="F1063" s="10"/>
      <c r="G1063" s="10"/>
      <c r="H1063" s="10"/>
      <c r="I1063" s="10"/>
      <c r="J1063" s="10"/>
      <c r="K1063" s="10"/>
      <c r="L1063" s="10"/>
      <c r="M1063" s="10"/>
      <c r="N1063" s="10"/>
      <c r="O1063" s="10"/>
      <c r="P1063" s="10"/>
      <c r="Q1063" s="10"/>
      <c r="R1063" s="10"/>
      <c r="S1063" s="10"/>
      <c r="T1063" s="10"/>
    </row>
    <row r="1064" spans="2:21" s="9" customFormat="1" ht="15.75">
      <c r="C1064" s="11" t="s">
        <v>204</v>
      </c>
      <c r="D1064" s="11" t="s">
        <v>205</v>
      </c>
      <c r="E1064" s="11" t="s">
        <v>206</v>
      </c>
      <c r="F1064" s="11" t="s">
        <v>207</v>
      </c>
      <c r="G1064" s="11" t="s">
        <v>208</v>
      </c>
      <c r="H1064" s="10"/>
      <c r="I1064" s="10"/>
      <c r="J1064" s="10"/>
      <c r="K1064" s="10"/>
      <c r="L1064" s="10"/>
      <c r="M1064" s="10"/>
      <c r="N1064" s="10"/>
      <c r="O1064" s="12"/>
      <c r="P1064" s="10"/>
      <c r="Q1064" s="10"/>
      <c r="R1064" s="10"/>
      <c r="S1064" s="10"/>
      <c r="T1064" s="10"/>
    </row>
    <row r="1065" spans="2:21" s="9" customFormat="1" ht="15.75">
      <c r="C1065" s="13">
        <f>C1046</f>
        <v>20</v>
      </c>
      <c r="D1065" s="14" t="s">
        <v>209</v>
      </c>
      <c r="E1065" s="14">
        <f>E1046</f>
        <v>146.71100000000001</v>
      </c>
      <c r="F1065" s="13">
        <f>H1046</f>
        <v>11</v>
      </c>
      <c r="G1065" s="13">
        <f>K1046</f>
        <v>4</v>
      </c>
      <c r="H1065" s="10"/>
      <c r="I1065" s="10"/>
      <c r="J1065" s="10"/>
      <c r="K1065" s="10"/>
      <c r="L1065" s="10"/>
      <c r="M1065" s="10"/>
      <c r="N1065" s="10"/>
      <c r="O1065" s="12"/>
      <c r="P1065" s="10"/>
      <c r="Q1065" s="10"/>
      <c r="R1065" s="10"/>
      <c r="S1065" s="10"/>
      <c r="T1065" s="10"/>
      <c r="U1065" s="10"/>
    </row>
    <row r="1066" spans="2:21" s="9" customFormat="1" ht="15.75">
      <c r="C1066" s="13">
        <f>C1049</f>
        <v>1</v>
      </c>
      <c r="D1066" s="14" t="s">
        <v>210</v>
      </c>
      <c r="E1066" s="14">
        <f>E1049</f>
        <v>1.544</v>
      </c>
      <c r="F1066" s="13">
        <f>H1049</f>
        <v>0</v>
      </c>
      <c r="G1066" s="13">
        <f>K1049</f>
        <v>0</v>
      </c>
      <c r="H1066" s="10"/>
      <c r="I1066" s="10"/>
      <c r="J1066" s="10"/>
      <c r="K1066" s="10"/>
      <c r="L1066" s="10"/>
      <c r="M1066" s="10"/>
      <c r="N1066" s="10"/>
      <c r="O1066" s="12"/>
      <c r="P1066" s="10"/>
      <c r="Q1066" s="10"/>
      <c r="R1066" s="10"/>
      <c r="S1066" s="10"/>
      <c r="T1066" s="10"/>
      <c r="U1066" s="10"/>
    </row>
    <row r="1067" spans="2:21" s="9" customFormat="1" ht="15.75">
      <c r="C1067" s="13">
        <f>C1052</f>
        <v>0</v>
      </c>
      <c r="D1067" s="14" t="s">
        <v>211</v>
      </c>
      <c r="E1067" s="14">
        <f>E1052</f>
        <v>0</v>
      </c>
      <c r="F1067" s="13">
        <f>H1052</f>
        <v>0</v>
      </c>
      <c r="G1067" s="13">
        <f>K1052</f>
        <v>0</v>
      </c>
      <c r="H1067" s="10"/>
      <c r="I1067" s="10"/>
      <c r="J1067" s="10"/>
      <c r="K1067" s="10"/>
      <c r="L1067" s="10"/>
      <c r="M1067" s="10"/>
      <c r="N1067" s="10"/>
      <c r="O1067" s="12"/>
      <c r="P1067" s="10"/>
      <c r="Q1067" s="10"/>
      <c r="R1067" s="10"/>
      <c r="S1067" s="10"/>
      <c r="T1067" s="10"/>
      <c r="U1067" s="10"/>
    </row>
    <row r="1068" spans="2:21" s="9" customFormat="1" ht="15.75">
      <c r="C1068" s="13">
        <f>C1055</f>
        <v>1</v>
      </c>
      <c r="D1068" s="14" t="s">
        <v>212</v>
      </c>
      <c r="E1068" s="14">
        <f>E1055</f>
        <v>3.3879999999999999</v>
      </c>
      <c r="F1068" s="13">
        <f>H1055</f>
        <v>1</v>
      </c>
      <c r="G1068" s="13">
        <f>K1055</f>
        <v>0</v>
      </c>
      <c r="H1068" s="10"/>
      <c r="I1068" s="10"/>
      <c r="J1068" s="10"/>
      <c r="K1068" s="10"/>
      <c r="L1068" s="10"/>
      <c r="M1068" s="10"/>
      <c r="N1068" s="10"/>
      <c r="O1068" s="12"/>
      <c r="P1068" s="10"/>
      <c r="Q1068" s="10"/>
      <c r="R1068" s="10"/>
      <c r="S1068" s="10"/>
      <c r="T1068" s="10"/>
      <c r="U1068" s="10"/>
    </row>
    <row r="1069" spans="2:21" s="9" customFormat="1" ht="15.75">
      <c r="C1069" s="13">
        <f>C1059</f>
        <v>0</v>
      </c>
      <c r="D1069" s="14" t="s">
        <v>203</v>
      </c>
      <c r="E1069" s="14">
        <f>E1059</f>
        <v>0</v>
      </c>
      <c r="F1069" s="13">
        <f>H1059</f>
        <v>0</v>
      </c>
      <c r="G1069" s="13">
        <f>K1059</f>
        <v>0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  <c r="U1069" s="10"/>
    </row>
    <row r="1070" spans="2:21" s="9" customFormat="1" ht="15.75">
      <c r="C1070" s="13">
        <f>C1062</f>
        <v>6</v>
      </c>
      <c r="D1070" s="14" t="s">
        <v>213</v>
      </c>
      <c r="E1070" s="14">
        <f>E1062</f>
        <v>20.183</v>
      </c>
      <c r="F1070" s="13">
        <f>H1062</f>
        <v>3</v>
      </c>
      <c r="G1070" s="13">
        <f>K1062</f>
        <v>0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U1070" s="10"/>
    </row>
    <row r="1071" spans="2:21" s="9" customFormat="1" ht="15.75">
      <c r="C1071" s="15"/>
      <c r="D1071" s="11" t="s">
        <v>214</v>
      </c>
      <c r="E1071" s="11">
        <f>E1065</f>
        <v>146.71100000000001</v>
      </c>
      <c r="F1071" s="15"/>
      <c r="G1071" s="10"/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  <c r="U1071" s="10"/>
    </row>
    <row r="1072" spans="2:21" s="9" customFormat="1" ht="15.75">
      <c r="C1072" s="15"/>
      <c r="D1072" s="11" t="s">
        <v>215</v>
      </c>
      <c r="E1072" s="11">
        <f>E1065+E1066+E1067+E1068+E1069+E1070</f>
        <v>171.82600000000002</v>
      </c>
      <c r="F1072" s="10"/>
      <c r="G1072" s="10"/>
      <c r="H1072" s="10"/>
      <c r="I1072" s="10"/>
      <c r="J1072" s="10"/>
      <c r="K1072" s="10"/>
      <c r="L1072" s="10"/>
      <c r="M1072" s="10"/>
      <c r="N1072" s="10"/>
      <c r="O1072" s="10"/>
      <c r="P1072" s="10"/>
      <c r="Q1072" s="10"/>
      <c r="R1072" s="10"/>
      <c r="S1072" s="10"/>
      <c r="T1072" s="10"/>
      <c r="U1072" s="10"/>
    </row>
    <row r="1073" spans="5:20" s="1" customFormat="1"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</row>
    <row r="1074" spans="5:20" s="1" customFormat="1"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</row>
    <row r="1075" spans="5:20" s="1" customFormat="1"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</row>
    <row r="1076" spans="5:20" s="1" customFormat="1"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</row>
    <row r="1077" spans="5:20" s="1" customFormat="1"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</row>
    <row r="1078" spans="5:20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5:20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5:20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5:20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5:20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5:20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5:20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5:20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5:20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5:20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5:20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2021-02-17T22:34:17Z</dcterms:created>
  <dcterms:modified xsi:type="dcterms:W3CDTF">2021-02-17T22:34:28Z</dcterms:modified>
</cp:coreProperties>
</file>