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3" i="1"/>
  <c r="C1071" s="1"/>
  <c r="K1060"/>
  <c r="G1070" s="1"/>
  <c r="H1060"/>
  <c r="F1070" s="1"/>
  <c r="E1060"/>
  <c r="E1070" s="1"/>
  <c r="C1060"/>
  <c r="C1070" s="1"/>
  <c r="C1056"/>
  <c r="C1069" s="1"/>
  <c r="K1053"/>
  <c r="G1068" s="1"/>
  <c r="H1053"/>
  <c r="F1068" s="1"/>
  <c r="E1053"/>
  <c r="E1068" s="1"/>
  <c r="C1053"/>
  <c r="C1068" s="1"/>
  <c r="C1050"/>
  <c r="C1067" s="1"/>
  <c r="C1047"/>
  <c r="C1066" s="1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K1050" s="1"/>
  <c r="G1067" s="1"/>
  <c r="I22"/>
  <c r="H22"/>
  <c r="G22"/>
  <c r="H1050" s="1"/>
  <c r="F1067" s="1"/>
  <c r="F22"/>
  <c r="E1050" s="1"/>
  <c r="E1067" s="1"/>
  <c r="J21"/>
  <c r="I21"/>
  <c r="H21"/>
  <c r="G21"/>
  <c r="F21"/>
  <c r="J20"/>
  <c r="I20"/>
  <c r="H20"/>
  <c r="G20"/>
  <c r="F20"/>
  <c r="J19"/>
  <c r="K1063" s="1"/>
  <c r="G1071" s="1"/>
  <c r="I19"/>
  <c r="H19"/>
  <c r="G19"/>
  <c r="H1063" s="1"/>
  <c r="F1071" s="1"/>
  <c r="F19"/>
  <c r="E1063" s="1"/>
  <c r="E1071" s="1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K1047" s="1"/>
  <c r="G1066" s="1"/>
  <c r="I6"/>
  <c r="H6"/>
  <c r="G6"/>
  <c r="H1047" s="1"/>
  <c r="F1066" s="1"/>
  <c r="F6"/>
  <c r="E1047" s="1"/>
  <c r="E1066" s="1"/>
  <c r="J5"/>
  <c r="K1056" s="1"/>
  <c r="G1069" s="1"/>
  <c r="I5"/>
  <c r="H5"/>
  <c r="G5"/>
  <c r="H1056" s="1"/>
  <c r="F1069" s="1"/>
  <c r="F5"/>
  <c r="E1056" s="1"/>
  <c r="E1069" s="1"/>
  <c r="E1072" l="1"/>
  <c r="E1073"/>
</calcChain>
</file>

<file path=xl/sharedStrings.xml><?xml version="1.0" encoding="utf-8"?>
<sst xmlns="http://schemas.openxmlformats.org/spreadsheetml/2006/main" count="300" uniqueCount="171">
  <si>
    <t>ENFERMEDADES RESPIRATORIAS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</si>
  <si>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</si>
  <si>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</si>
  <si>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</si>
  <si>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</si>
  <si>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</si>
  <si>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</si>
  <si>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</si>
  <si>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</si>
  <si>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</si>
  <si>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</si>
  <si>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</si>
  <si>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</si>
  <si>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</si>
  <si>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</si>
  <si>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</si>
  <si>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</si>
  <si>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</si>
  <si>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</si>
  <si>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</si>
  <si>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Sanchez, CP; Carro, LM; de Lucas, EZ; Walther, RAS</t>
  </si>
  <si>
    <t>Are Inhalation Devices Important in Antibiotic Treatment?</t>
  </si>
  <si>
    <t>ARCHIVOS DE BRONCONEUMOLOGIA</t>
  </si>
  <si>
    <t>Editorial Material</t>
  </si>
  <si>
    <t>[Prados Sanchez, Concepcion; Zamarron de Lucas, Ester; Alvarez-Sala Walther, Rodolfo] Hosp Univ La Paz, Serv Neumol, Unidad Fibrosis Quist &amp; Bronquiectasias, Madrid, Spain; [Maiz Carro, Luis] Hosp Univ Ramon y Cajal, Unidad Fibrosis Quist, Serv Neumol, Madrid, Spain</t>
  </si>
  <si>
    <t>Sanchez, CP (corresponding author), Hosp Univ La Paz, Serv Neumol, Unidad Fibrosis Quist &amp; Bronquiectasias, Madrid, Spain.</t>
  </si>
  <si>
    <t>0300-2896</t>
  </si>
  <si>
    <t>DEC</t>
  </si>
  <si>
    <t>Cubillos-Zapata, C; Martinez-Garcia, MA; Diaz-Garcia, E; Toledano, V; Campos-Rodriguez, F; Sanchez-de-la-Torre, M; Nagore, E; Martorell-Calatayud, A; Blasco, LH; Pastor, E; Abad-Capa, J; Montserrat, JM; Cabriada-Nuno, V; Cano-Pumarega, I; Corral-Penafiel, J; Arias, E; Mediano, O; Somoza-Gonzalez, M; Dalmau-Arias, J; Almendros, I; Farre, R; Lopez-Collazo, E; Gozal, D; Garcia-Rio, F</t>
  </si>
  <si>
    <t>Proangiogenic factor midkine is increased in melanoma patients with sleep apnea and induces tumor cell proliferation</t>
  </si>
  <si>
    <t>FASEB JOURNAL</t>
  </si>
  <si>
    <t>Article</t>
  </si>
  <si>
    <t>[Cubillos-Zapata, Carolina; Diaz-Garcia, Elena; Garcia-Rio, Francisco] Hosp Univ La Paz IdiPAZ, Grp Enfermedades Resp, Serv Neumol, Madrid, Spain; [Cubillos-Zapata, Carolina; Diaz-Garcia, Elena; Toledano, Victor; Campos-Rodriguez, Francisco; Sanchez-de-la-Torre, Manuel; Abad-Capa, Jorge; Montserrat, Josep Maria; Corral-Penafiel, Jaime; Mediano, Olga; Almendros, Isaac; Farre, Ramon; Lopez-Collazo, Eduardo; Garcia-Rio, Francisco] Ctr Invest Biomed Red Enfermedades Resp CIBERES, Madrid, Spain; [Martinez-Garcia, Miguel Angel] Hosp Univ &amp; Politecn La Fe, Resp Dept, Valencia, Spain; [Toledano, Victor; Lopez-Collazo, Eduardo] TumorImmunol Lab IdiPAZ, Madrid, Spain; [Sanchez-de-la-Torre, Manuel; Lopez-Collazo, Eduardo] Hosp Univ Arnau Vilanova &amp; Santa Maria, IRBLleida, Grp Precis Med Chron Dis, Lleida, Spain; [Nagore, Eduardo] Inst Valenciano Oncol, Dermatol Dept, Valencia, Spain; [Martorell-Calatayud, Antonio] Hosp Manises, Dermatol Dept, Valencia, Spain; [Hernandez Blasco, Luis] Hosp Gen Univ Alicante, ISABIAL, Resp Dept, Alicante, Spain; [Hernandez Blasco, Luis] Univ Miguel Hernandez, Dept Med Clin, Elche, Spain; [Pastor, Esther] Hosp San Juan Alicante, Resp Dept, Alicante, Spain; [Abad-Capa, Jorge] Hosp Badalona Germans Trias &amp; Pujol, Ctr Invest Biomed, Resp Dept, Madrid, Spain; [Montserrat, Josep Maria] Hosp Clin IDIBAPS, Resp Dept, Barcelona, Spain; [Cabriada-Nuno, Valentin] Hosp Univ Cruces, Resp Dept, Bilbao, Spain; [Corral-Penafiel, Jaime] Hosp Univ Ramon &amp; Cajal, Resp Dept, Madrid, Spain; [Corral-Penafiel, Jaime] Hosp Univ S Pedro Alcantara, Resp Dept, Caceres, Spain; [Arias, Eva] Hosp 12 Octubre, Resp Dept, Madrid, Spain; [Mediano, Olga] Hosp Univ Guadalajara, Resp Dept, Guadalajara, Spain; [Somoza-Gonzalez, Maria] Hosp Consorcio Terrassa, Pneumol Dept, Barcelona, Spain; [Dalmau-Arias, Joan] Hosp Santa Creu &amp; Sant Pau, Dermatol Dept, Barcelona, Spain; [Almendros, Isaac; Farre, Ramon] Univ Barcelona, Fac Med &amp; Ciencies Salut, Unitat Biofis &amp; Bioengn, Barcelona, Spain; [Almendros, Isaac; Farre, Ramon] Inst Invest Biomed August Pi &amp; Sunyer IDIBAPS, Barcelona, Spain; [Gozal, David] Univ Missouri, Sch Med, Dept Child Hlth, Columbiaville, MI USA; [Garcia-Rio, Francisco] Univ Autonoma Madrid, Fac Med, Madrid, Spain</t>
  </si>
  <si>
    <t>Garcia-Rio, F (corresponding author), Hosp Univ La Paz, IdiPAZ, Paseo Castellana 261, Madrid 28046, Spain.</t>
  </si>
  <si>
    <t>0892-6638</t>
  </si>
  <si>
    <t>Aguilar, PM; De Lucas, EZ; Walther, RAS</t>
  </si>
  <si>
    <t>Lung cysts in a patient with SARS-CoV-2</t>
  </si>
  <si>
    <t>MEDICINA CLINICA</t>
  </si>
  <si>
    <t>[Mariscal Aguilar, Pablo; Zamarron De Lucas, Ester; Alvarez-Sala Walther, Rodolfo] Univ Autonoma Madrid, Hosp Univ La Paz, Inst Invest IdiPAZ, Serv Neumol,CIBERES, Madrid, Spain</t>
  </si>
  <si>
    <t>Aguilar, PM (corresponding author), Univ Autonoma Madrid, Hosp Univ La Paz, Inst Invest IdiPAZ, Serv Neumol,CIBERES, Madrid, Spain.</t>
  </si>
  <si>
    <t>0025-7753</t>
  </si>
  <si>
    <t>Ioachimescu, OC; Stoller, JK; Garcia-Rio, F</t>
  </si>
  <si>
    <t>Area under the expiratory flow-volume curve: predicted values by artificial neural networks</t>
  </si>
  <si>
    <t>SCIENTIFIC REPORTS</t>
  </si>
  <si>
    <t>[Ioachimescu, Octavian C.] Emory Univ, Sch Med, Div Pulm Allergy Crit Care &amp; Sleep Med, Atlanta VA Sleep Med Ctr, 250 N Arcadia Ave, Decatur, GA 30030 USA; [Stoller, James K.] Cleveland Clin, Med, Chair Educ Inst, 9500 Euclid Ave, Cleveland, OH 44106 USA; [Garcia-Rio, Francisco] Univ Autonoma Madrid, Ctr Invest Biomed Red Enfermedades Resp CIBERES, IdiPAZ Dept Med, Serv Neumol,Hosp Univ La Paz, Madrid, Spain</t>
  </si>
  <si>
    <t>Ioachimescu, OC (corresponding author), Emory Univ, Sch Med, Div Pulm Allergy Crit Care &amp; Sleep Med, Atlanta VA Sleep Med Ctr, 250 N Arcadia Ave, Decatur, GA 30030 USA.</t>
  </si>
  <si>
    <t>2045-2322</t>
  </si>
  <si>
    <t>Cubillos-Zapata, C; Martinez-Garcia, MA; Diaz-Garcia, E; Jaureguizar, A; Campos-Rodriguez, F; Sanchez-de-la-Torre, M; Nagore, E; Martorell-Calatayud, A; Blasco, LH; Pastor, E; Abad-Capa, J; Montserrat, JM; Cabriada-Nuno, V; Cano-Pumarega, I; Corral-Penafiel, J; Arias, E; Mediano, O; Somoza-Gonzalez, M; Dalmau-Arias, J; Almendros, I; Farre, R; Lopez-Collazo, E; Gozal, D; Garcia-Rio, F</t>
  </si>
  <si>
    <t>Obesity attenuates the effect of sleep apnea on active TGF-ss 1 levels and tumor aggressiveness in patients with melanoma</t>
  </si>
  <si>
    <t>[Cubillos-Zapata, Carolina; Diaz-Garcia, Elena; Jaureguizar, Ana; Garcia-Rio, Francisco] Hosp Univ LaPaz IdiPAZ, Serv Neumol, Grp Enfermedades Resp, Paseo La Castellana 261, Madrid 28046, Spain; [Cubillos-Zapata, Carolina; Martinez-Garcia, Miguel Angel; Diaz-Garcia, Elena; Campos-Rodriguez, Francisco; Sanchez-de-la-Torre, Manuel; Abad-Capa, Jorge; Montserrat, Josep Maria; Corral-Penafiel, Jaime; Mediano, Olga; Almendros, Isaac; Farre, Ramon; Lopez-Collazo, Eduardo; Garcia-Rio, Francisco] Ctr Invest Biomed Red Enfermedades Resp CIBERES, Madrid, Spain; [Martinez-Garcia, Miguel Angel] Hosp Univ &amp; Politecn La Fe, Resp Dept, Valencia, Spain; [Campos-Rodriguez, Francisco] Hosp Univ Valme, IBIS, Resp Dept, Seville, Spain; [Sanchez-de-la-Torre, Manuel] Hosp Univ Arnau Vilanova &amp; Santa Maria, Grp Precis Med Chron Dis, IRBLleida, Lleida, Spain; [Nagore, Eduardo] Inst Valenciano Oncol, Dermatol Dept, Valencia, Spain; [Martorell-Calatayud, Antonio] Hosp Manises, Dermatol Dept, Valencia, Spain; [Blasco, Luis Hernandez] Hosp Gen Univ Alicante, Resp Dept, ISABIAL, Alicante, Spain; [Blasco, Luis Hernandez] Univ Miguel Hernandez, Dept Med Clin, Elche, Spain; [Pastor, Esther] Hosp San Juan Alicante, Resp Dept, Alicante, Spain; [Abad-Capa, Jorge] Hosp Badalona Germans Trias &amp; Pujol, Ctr Invest Biomed, Resp Dept, Madrid, Spain; [Montserrat, Josep Maria] Hosp Clin IDIBAPS, Resp Dept, Barcelona, Spain; [Cabriada-Nuno, Valentin] Hosp Univ Cruces, Resp Dept, Bilbao, Spain; [Cano-Pumarega, Irene] Hosp Univ Ramon y Cajal, Resp Dept, Madrid, Spain; [Corral-Penafiel, Jaime] Hosp Univ S Pedro Alcantara, Resp Dept, Caceres, Spain; [Arias, Eva] Hosp 12 Octubre, Resp Dept, Madrid, Spain; [Mediano, Olga] Hosp Univ Guadalajara, Resp Dept, Guadalajara, Spain; [Somoza-Gonzalez, Maria] Hosp Consorcio Terrassa, Pneumol Dept, Barcelona, Spain; [Dalmau-Arias, Joan] Hosp Santa Creu &amp; Sant Pau, Dermatol Dept, Barcelona, Spain; [Almendros, Isaac; Farre, Ramon] Univ Barcelona, Fac Med &amp; Ciencies Salut, Unitat Biofis &amp; Bioengn, Barcelona, Spain; [Almendros, Isaac; Farre, Ramon] Inst Invest Biomed August Pi &amp; Sunyer IDIBAPS, Barcelona, Spain; [Lopez-Collazo, Eduardo] TumorImmunol Lab IdiPAZ, Madrid, Spain; [Lopez-Collazo, Eduardo] IdiPAZ, Innate Immune Response Grp, Madrid, Spain; [Gozal, David] Univ Missouri, Sch Med, Dept Child Hlth, Columbia, MO USA; [Garcia-Rio, Francisco] Univ Autonoma Madrid, Fac Med, Madrid, Spain</t>
  </si>
  <si>
    <t>Garcia-Rio, F (corresponding author), Hosp Univ LaPaz IdiPAZ, Serv Neumol, Grp Enfermedades Resp, Paseo La Castellana 261, Madrid 28046, Spain.; Garcia-Rio, F (corresponding author), Ctr Invest Biomed Red Enfermedades Resp CIBERES, Madrid, Spain.; Garcia-Rio, F (corresponding author), Univ Autonoma Madrid, Fac Med, Madrid, Spain.</t>
  </si>
  <si>
    <t>Diaz-Garcia, E; Jaureguizar, A; Casitas, R; Garcia-Tovar, S; Sanchez-Sanchez, B; Zamarron, E; Lopez-Collazo, E; Garcia-Rio, F; Cubillos-Zapata, C</t>
  </si>
  <si>
    <t>SMAD4 Overexpression in Patients with Sleep Apnoea May Be Associated with Cardiometabolic Comorbidities</t>
  </si>
  <si>
    <t>JOURNAL OF CLINICAL MEDICINE</t>
  </si>
  <si>
    <t>[Diaz-Garcia, Elena; Jaureguizar, Ana; Casitas, Raquel; Sanchez-Sanchez, Begona; Zamarron, Ester; Lopez-Collazo, Eduardo; Garcia-Rio, Francisco; Cubillos-Zapata, Carolina] Biomed Res Networking Ctr Resp Dis CIBERES, Madrid 28029, Spain; [Diaz-Garcia, Elena; Jaureguizar, Ana; Casitas, Raquel; Garcia-Tovar, Sara; Sanchez-Sanchez, Begona; Zamarron, Ester; Garcia-Rio, Francisco; Cubillos-Zapata, Carolina] La Paz Univ Hosp, IdiPAZ, Resp Dis Grp, Resp Dis Dept, Madrid 28046, Spain; [Lopez-Collazo, Eduardo] La Paz Univ Hosp, IdiPAZ, Innate Immune Response Grp, Madrid 28046, Spain; [Garcia-Rio, Francisco] Autonomous Univ Madrid, Fac Med, Madrid 28029, Spain</t>
  </si>
  <si>
    <t>Cubillos-Zapata, C (corresponding author), Biomed Res Networking Ctr Resp Dis CIBERES, Madrid 28029, Spain.; Cubillos-Zapata, C (corresponding author), La Paz Univ Hosp, IdiPAZ, Resp Dis Grp, Resp Dis Dept, Madrid 28046, Spain.</t>
  </si>
  <si>
    <t>2077-0383</t>
  </si>
  <si>
    <t>AUG</t>
  </si>
  <si>
    <t>Rosas-Alonso, R; Galera, R; Sanchez-Pascuala, JJ; Casitas, R; Burdiel, M; Martinez-Ceron, E; Vera, O; Rodriguez-Antolin, C; Pernia, O; De Castro, J; Garcia-Rio, F; Ibanez-de-Caceres, I</t>
  </si>
  <si>
    <t>Hypermethylation of Anti-oncogenic MicroRNA 7 is Increased in Emphysema Patients</t>
  </si>
  <si>
    <t>[Rosas-Alonso, Rocio; Jose Sanchez-Pascuala, Joan; Burdiel, Miranda; Vera, Olga; Rodriguez-Antolin, Carlos; Pernia, Olga; De Castro, Javier; Ibanez-de-Caceres, Inmaculada] La Paz Univ Hosp, Canc Epigenet Lab, INGEMM, Madrid, Spain; [Rosas-Alonso, Rocio; Jose Sanchez-Pascuala, Joan; Burdiel, Miranda; Martinez-Ceron, Elisabet; Vera, Olga; Rodriguez-Antolin, Carlos; Pernia, Olga; De Castro, Javier; Ibanez-de-Caceres, Inmaculada] IdiPAZ, Biomarkers &amp; Expt Therapeut Canc, Madrid, Spain; [Galera, Raul; Casitas, Raquel; Garcia-Rio, Francisco] La Paz Univ Hosp, Dept Resp Dis, IdiPAZ, Madrid, Spain; [Galera, Raul; Casitas, Raquel; Martinez-Ceron, Elisabet; Garcia-Rio, Francisco] Spanish Network Resp Dis CIBERES, Madrid, Spain; [Garcia-Rio, Francisco] Univ Autonoma Madrid, Sch Med, Madrid, Spain</t>
  </si>
  <si>
    <t>Garcia-Rio, F (corresponding author), La Paz Univ Hosp, Dept Resp Dis, IdiPAZ, Madrid, Spain.; Garcia-Rio, F (corresponding author), Spanish Network Resp Dis CIBERES, Madrid, Spain.; Garcia-Rio, F (corresponding author), Univ Autonoma Madrid, Sch Med, Madrid, Spain.</t>
  </si>
  <si>
    <t>Zamarron, E; Romero, D; Fernandez-Lahera, J; Villasante, C; Pinilla, I; Barranco, P; Dominguez-Ortega, J; Walther, RAS</t>
  </si>
  <si>
    <t>Should we consider paranasal and chest computed tomography in severe asthma patients?</t>
  </si>
  <si>
    <t>RESPIRATORY MEDICINE</t>
  </si>
  <si>
    <t>[Zamarron, E.; Romero, D.; Fernandez-Lahera, J.; Villasante, C.; Alvarez-Sala Walther R, R.] Hosp Univ La Paz, Dept Pulm, IdiPAZ, Paseo Castellana 261, Madrid 28046, Spain; [Pinilla, I] Hosp Univ La Paz, Dept Radiol, Madrid, Spain; [Barranco, P.; Dominguez-Ortega, J.] Hosp Univ La Paz, Dept Allergol, Madrid, Spain; [Alvarez-Sala Walther R, R.] Univ Autonoma Madrid, Sch Med, Madrid, Spain</t>
  </si>
  <si>
    <t>Zamarron, E (corresponding author), Hosp Univ La Paz, Dept Pulm, IdiPAZ, Paseo Castellana 261, Madrid 28046, Spain.</t>
  </si>
  <si>
    <t>0954-6111</t>
  </si>
  <si>
    <t>Bastir, M; Garcia-Martinez, D; Torres-Tamayo, N; Palancar, CA; Beyer, B; Barash, A; Villa, C; Sanchis-Gimeno, JA; Riesco-Lopez, A; Nalla, S; Torres-Sanchez, I; Garcia-Rio, F; Been, E; Gomez-Olivencia, A; Haeusler, M; Williams, SA; Spoor, F</t>
  </si>
  <si>
    <t>Rib cage anatomy inHomo erectussuggests a recent evolutionary origin of modern human body shape</t>
  </si>
  <si>
    <t>NATURE ECOLOGY &amp; EVOLUTION</t>
  </si>
  <si>
    <t>[Bastir, Markus; Garcia-Martinez, Daniel; Torres-Tamayo, Nicole; Palancar, Carlos A.; Riesco-Lopez, Alberto] Museo Nacl Ciencias Nat, Dept Paleobiol, Madrid, Spain; [Garcia-Martinez, Daniel] Ctr Nacl Invest Evolut Humana, Burgos, Spain; [Beyer, Benoit] Univ Libre Bruxelles, Lab Funct Anat, Brussels, Belgium; [Barash, Alon] Bar Ilan Univ, Fac Med, Safed, Israel; [Villa, Chiara] Univ Copenhagen, Dept Forens Med, Sect Forens Pathol, Lab Adv Imaging &amp; 3D Modelling, Copenhagen, Denmark; [Alberto Sanchis-Gimeno, Juan] Univ Valencia, Fac Med, Dept Anat &amp; Human Embryol, Grp Invest Giaval, Valencia, Spain; [Nalla, Shahed] Univ Johannesburg, Fac Hlth Sci, Dept Human Anat &amp; Physiol, Gauteng, South Africa; [Torres-Sanchez, Isabel; Garcia-Rio, Francisco] Hosp Univ La Paz, Biomed Res Inst, Madrid, Spain; [Garcia-Rio, Francisco] Ctr Invest Biomed Red Enfermedades Resp, Madrid, Spain; [Been, Ella] Tel Aviv Univ, Sackler Fac Med, Dept Anat &amp; Anthropol, Tel Aviv, Israel; [Been, Ella] Ono Acad Coll, Fac Hlth Profess, Dept Sports Therapy, Kiryat Ono, Israel; [Gomez-Olivencia, Asier] Univ Basque Country, Fac Ciencia &amp; Tecnol, Dept Estratig &amp; Paleontol, Euskal Herriko Unibertsitatea, Leioa, Spain; [Gomez-Olivencia, Asier] Soc Ciencias Aranzadi, Donostia San Sebastian, Spain; [Gomez-Olivencia, Asier] Ctr UCM ISCIII Invest Evolut &amp; Comportamiento Hum, Madrid, Spain; [Haeusler, Martin] Univ Zurich, Inst Evolutionary Med, Zurich, Switzerland; [Williams, Scott A.] NYU, Dept Anthropol, Ctr Study Human Origins, New York, NY 10003 USA; [Williams, Scott A.] New York Consortium Evolutionary Primatol, New York, NY USA; [Spoor, Fred] Nat Hist Museum, Dept Earth Sci, Ctr Human Evolut Res, London, England; [Spoor, Fred] MPI EVA, Dept Human Evolut, Leipzig, Germany; [Spoor, Fred] UCL, Dept Anthropol, London, England</t>
  </si>
  <si>
    <t>Bastir, M (corresponding author), Museo Nacl Ciencias Nat, Dept Paleobiol, Madrid, Spain.</t>
  </si>
  <si>
    <t>2397-334X</t>
  </si>
  <si>
    <t>SEP</t>
  </si>
  <si>
    <t>+</t>
  </si>
  <si>
    <t>Garcia-Martinez, D; Bastir, M; Villa, C; Garcia-Rio, F; Torres-Sanchez, I; Recheis, W; Barash, A; Khonsari, RH; O'Higgins, P; Meyer, MR; Heuze, Y</t>
  </si>
  <si>
    <t>Late subadult ontogeny and adult aging of the human thorax reveals divergent growth trajectories between sexes</t>
  </si>
  <si>
    <t>[Garcia-Martinez, Daniel; Heuze, Yann] Univ Bordeaux, CNRS, MCC, PACEA,UMR5199, Allee Geoffroy St Hilaire Bat B8,CS 50023, F-33615 Pessac, France; [Garcia-Martinez, Daniel; Bastir, Markus] CSIC, Museo Nacl Ciencias Nat, Paleobiol Dept, Jose Gutierrez Abascal 2, Madrid 28006, Spain; [Garcia-Martinez, Daniel] Ctr Estudios Campo Montiel CECM, Plaza Mayor S-N, Almedina 13328, Castilla La Man, Spain; [Garcia-Martinez, Daniel] Ctr Nacl Estudio Evoluc Humana CENIEH, Paseo Sierra Atapuerca 3, Burgos 09002, Spain; [Villa, Chiara] Univ Copenhagen, Dept Forens Med, Sect Forens Pathol, Lab Adv Imaging &amp; 3D Modeling, Frederik Vs Vej 11, DK-2100 Copenhagen, Denmark; [Garcia-Rio, Francisco; Torres-Sanchez, Isabel] Hosp La Paz, Inst Hlth Res IdiPAZ, Paseo Castellana 261, Madrid 28046, Spain; [Garcia-Rio, Francisco] Ctr Invest Biomed Red Enfermedades Resp CIBERES, Av Monforte Lemos 5, Madrid 28029, Spain; [Recheis, Wolfgang] Med Univ Innsbruck, Dept Radiol, A-6020 Innsbruck, Austria; [Barash, Alon] Bar Ilan Univ, Fac Med Galilee, IL-1311502 Safed, Israel; [Khonsari, Roman Hossein] Univ Paris, Hop Necker Enfants Malad, AP HP, Serv Chirurg Maxillofaciale &amp; Chirurg Plast, Paris, France; [O'Higgins, Paul] Univ York, Dept Archaeol, York, N Yorkshire, England; [O'Higgins, Paul] Univ York, Hull York Med Sch, York, N Yorkshire, England; [Meyer, Marc R.] Chaffey Coll, Dept Anthropol, Rancho Cucamonga, Rancho Cucamonga, CA 91737 USA</t>
  </si>
  <si>
    <t>Garcia-Martinez, D (corresponding author), Univ Bordeaux, CNRS, MCC, PACEA,UMR5199, Allee Geoffroy St Hilaire Bat B8,CS 50023, F-33615 Pessac, France.; Garcia-Martinez, D (corresponding author), CSIC, Museo Nacl Ciencias Nat, Paleobiol Dept, Jose Gutierrez Abascal 2, Madrid 28006, Spain.; Garcia-Martinez, D (corresponding author), Ctr Estudios Campo Montiel CECM, Plaza Mayor S-N, Almedina 13328, Castilla La Man, Spain.; Garcia-Martinez, D (corresponding author), Ctr Nacl Estudio Evoluc Humana CENIEH, Paseo Sierra Atapuerca 3, Burgos 09002, Spain.</t>
  </si>
  <si>
    <t>Borobia, AM; Carcas, AJ; Arnalich, F; Alvarez-Sala, R; Monserrat-Villatoro, J; Quintana, M; Figueira, JC; Santos-Olmo, RMT; Garcia-Rodriguez, J; Martin-Vega, A; Buno, A; Ramirez, E; Martinez-Ales, G; Garcia-Arenzana, N; Nunez, MC; Marti-de-Gracia, M; Ramos, FM; Reinoso-Barbero, F; Martin-Quiros, A; Nunez, AR; Mingorance, J; Segura, CJC; Arribas, DP; Cuevas, ER; Sanchez, CP; Rios, JJ; Hernan, MA; Frias, J; Arribas, JR</t>
  </si>
  <si>
    <t>A Cohort of Patients with COVID-19 in a Major Teaching Hospital in Europe</t>
  </si>
  <si>
    <t>[Borobia, Alberto M.; Carcas, Antonio J.; Monserrat-Villatoro, Jaime; Ramirez, Elena; Frias, Jesus] Univ Autonoma Madrid, La Paz Univ Hosp IdiPAZ, Clin Pharmacol Dept, Madrid 28046, Spain; [Arnalich, Francisco; Rios, Juan J.; Arribas, Jose R.] Univ Autonoma Madrid, La Paz Univ Hosp IdiPAZ, Internal Med Dept, Madrid 28046, Spain; [Alvarez-Sala, Rodolfo; Carpio Segura, Carlos J.; Prados Sanchez, Concepcion] Univ Autonoma Madrid, La Paz Univ Hosp IdiPAZ, Pneumol Dept, Madrid 28046, Spain; [Quintana, Manuel; Carlos Figueira, Juan] Univ Autonoma Madrid, La Paz Univ Hosp IdiPAZ, Intens Care Unit, Madrid 28046, Spain; [Torres Santos-Olmo, Rosario M.; Martin-Quiros, Alejandro; Rivera Nunez, Angelica] Univ Autonoma Madrid, La Paz Univ Hosp IdiPAZ, Emergency Dept, Madrid 28046, Spain; [Garcia-Rodriguez, Julio; Mingorance, Jesus] La Paz Univ Hosp IdiPAZ, Microbiol Dept, Madrid 28046, Spain; [Martin-Vega, Alberto] La Paz Univ Hosp IdiPAZ, CSUR Coordinat, Madrid 28046, Spain; [Buno, Antonio; Prieto Arribas, Daniel] La Paz Univ Hosp IdiPAZ, Lab Med Dept, Madrid 28046, Spain; [Martinez-Ales, Gonzalo] Columbia Univ, Mailman Sch Publ Hlth, Dept Epidemiol, New York, NY 10032 USA; [Garcia-Arenzana, Nicolas] La Paz Univ Hosp IdiPAZ, Prevent Med Dept, Madrid 28046, Spain; [Concepcion Nunez, M.] La Paz Univ Hosp IdiPAZ, Risk Prevent Dept, Madrid 28046, Spain; [Marti-de-Gracia, Milagros] La Paz Univ Hosp IdiPAZ, Emergency Radiol Unit, Madrid 28046, Spain; [Moreno Ramos, Francisco] La Paz Univ Hosp IdiPAZ, Pharm Dept, Madrid 28046, Spain; [Reinoso-Barbero, Francisco] La Paz Univ Hosp IdiPAZ, Anesthesiol Dept, Madrid 28046, Spain; [Rey Cuevas, Esther] La Paz Univ Hosp IdiPAZ, Nursing Dept, Madrid 28046, Spain; [Hernan, Miguel A.] Harvard TH Chan Sch Publ Hlth, Harvard Mit Div Hlth Sci &amp; Technol, Dept Epidemiol, Boston, MA 02115 USA; [Hernan, Miguel A.] Harvard TH Chan Sch Publ Hlth, Harvard Mit Div Hlth Sci &amp; Technol, Dept Biostat, Boston, MA 02115 USA</t>
  </si>
  <si>
    <t>Borobia, AM; Carcas, AJ (corresponding author), Univ Autonoma Madrid, La Paz Univ Hosp IdiPAZ, Clin Pharmacol Dept, Madrid 28046, Spain.; Arribas, JR (corresponding author), Univ Autonoma Madrid, La Paz Univ Hosp IdiPAZ, Internal Med Dept, Madrid 28046, Spain.</t>
  </si>
  <si>
    <t>JUN</t>
  </si>
  <si>
    <t>Cubillos-Zapata, C; Almendros, I; Diaz-Garcia, E; Toledano, V; Casitas, R; Galera, R; Lopez-Collazo, E; Farre, R; Gozal, D; Garcia-Rio, F</t>
  </si>
  <si>
    <t>Differential effect of intermittent hypoxia and sleep fragmentation on PD-1/PD-L1 upregulation</t>
  </si>
  <si>
    <t>SLEEP</t>
  </si>
  <si>
    <t>[Cubillos-Zapata, Carolina; Almendros, Isaac; Diaz-Garcia, Elena; Toledano, Victor; Casitas, Raquel; Galera, Raul; Lopez-Collazo, Eduardo; Farre, Ramon; Garcia-Rio, Francisco] Ctr Invest Biomed Red Enfermedades Resp CIBERES, Madrid, Spain; [Cubillos-Zapata, Carolina; Diaz-Garcia, Elena; Casitas, Raquel; Galera, Raul; Garcia-Rio, Francisco] Hosp Univ La Paz, Resp Serv, IdiPAZ, Resp Dis Grp, Madrid, Spain; [Almendros, Isaac; Farre, Ramon] Univ Barcelona, Fac Med, Unitat Biofis &amp; Bioengn, IDIBAPS, Barcelona, Spain; [Toledano, Victor; Lopez-Collazo, Eduardo] Hosp Univ La Paz, IdiPAZ, Innate Immune Response Grp, Madrid, Spain; [Gozal, David] Univ Missouri, Sch Med, Dept Child Hlth, Columbia, MO 65201 USA; [Gozal, David] Univ Missouri, Sch Med, Child Hlth Res Inst, Columbia, MO 65201 USA; [Garcia-Rio, Francisco] Univ Autonoma Madrid, Dept Med, Madrid, Spain</t>
  </si>
  <si>
    <t>Garcia-Rio, F (corresponding author), Hosp Univ La Paz, IdiPAZ, Paseo La Castellana 261, Madrid 28046, Spain.</t>
  </si>
  <si>
    <t>0161-8105</t>
  </si>
  <si>
    <t>MAY</t>
  </si>
  <si>
    <t>zsz285</t>
  </si>
  <si>
    <t>Lopez-Padilla, D; Garcia-Rio, F; Alonso-Arroyo, A; Gallan, MP; Maestu, LP; Segrelles-Calvo, G; de Granda-Orive, JI</t>
  </si>
  <si>
    <t>Altmetrics Analysis of ARCHIVOS DE BRONCONEUMOLOGIA From 2014 to 2018</t>
  </si>
  <si>
    <t>[Lopez-Padilla, Daniel] Univ Autonoma Madrid, Hosp Gen Univ Gregorio Maranon, Fac Med, Serv Neumol,Programa Doctorado Med &amp; Cirugia, Madrid, Spain; [Garcia-Rio, Francisco] Univ Autonoma Madrid, Inst Salud Carlos III, Hosp Univ La Paz IdiPaz, Ctr Invest Biomed Red Enfermedades Resp CIBERES,S, Madrid, Spain; [Alonso-Arroyo, Adolfo] Univ Valencia, Dept Hist Ciencia &amp; Documentac, Valencia, Spain; [Perez Gallan, Marta] Hosp Virgen de la Salud, Serv Neumol, Toledo, Spain; [Puente Maestu, Luis] Univ Complutense Madrid, Hosp Gen Univ Gregorio Maranon, Serv Neumol, Madrid, Spain; [Segrelles-Calvo, Gonzalo] Hosp Univ Rey Juan Carlos, Serv Neumol, Madrid, Spain; [Ignacio de Granda-Orive, Jose] Univ Complutense Madrid, Hosp Univ 12 Octubre, Serv Neumol, Madrid, Spain</t>
  </si>
  <si>
    <t>Lopez-Padilla, D (corresponding author), Univ Autonoma Madrid, Hosp Gen Univ Gregorio Maranon, Fac Med, Serv Neumol,Programa Doctorado Med &amp; Cirugia, Madrid, Spain.</t>
  </si>
  <si>
    <t>Toledo-Pons, N; Alonso-Fernandez, A; de la Pena, M; Pierola, J; Barcelo, A; Fernandez-Capitan, C; Lorenzo, A; Nunez, JAM; Carrera, M; Soriano, JB; Calvo, N; Pinilla, I; Garcia-Rio, F</t>
  </si>
  <si>
    <t>Obstructive sleep apnea is associated with worse clinical-radiological risk scores of pulmonary embolism</t>
  </si>
  <si>
    <t>JOURNAL OF SLEEP RESEARCH</t>
  </si>
  <si>
    <t>[Toledo-Pons, Nuria; Alonso-Fernandez, Alberto; de la Pena, Monica; Carrera, Miguel] Univ Hosp Son Espases, Dept Pneumol, Palma De Mallorca, Spain; [Toledo-Pons, Nuria; Alonso-Fernandez, Alberto; de la Pena, Monica; Pierola, Javier; Barcelo, Antonia; Carrera, Miguel] Univ Hosp Son Espases, Res Unit, Palma De Mallorca, Spain; [Alonso-Fernandez, Alberto; de la Pena, Monica; Pierola, Javier; Barcelo, Antonia; Carrera, Miguel; Soriano, Joan B.; Garcia-Rio, Francisco] Inst Salud Carlos III, Ctr Invest Red Enfermedades Resp CIBERES, Madrid, Spain; [Barcelo, Antonia] Univ Hosp Son Espases, Dept Clin Anal, Palma De Mallorca, Spain; [Fernandez-Capitan, Carmen; Lorenzo, Alicia] Univ Hosp La Paz, Dept Internal Med, Madrid, Spain; [Mejia Nunez, Juan Andres] Hosp Univ San Ignacio, Bogota, Colombia; [Soriano, Joan B.] Univ Autonoma Madrid, Hosp Univ La Princesa, Madrid, Spain; [Calvo, Nestor] Univ Hosp Son Espases, Radiodiagnost Dept, Palma De Mallorca, Spain; [Pinilla, Inmaculada] Univ Hosp La Paz, Radiodiagnost Dept, Madrid, Spain; [Garcia-Rio, Francisco] Univ Hosp La Paz IdiPAZ, Dept Pneumol, Madrid, Spain; [Garcia-Rio, Francisco] Univ Autonoma Madrid, Fac Med, Madrid, Spain</t>
  </si>
  <si>
    <t>Alonso-Fernandez, A (corresponding author), Hosp Univ Son Espases, Serv Neumol, Carretera Valldemossa 79, Palma De Mallorca 07010, Spain.</t>
  </si>
  <si>
    <t>0962-1105</t>
  </si>
  <si>
    <t>APR</t>
  </si>
  <si>
    <t>e12871</t>
  </si>
  <si>
    <t>Alonso-Fernandez, A; Toledo-Pons, N; Garcia-Rio, F</t>
  </si>
  <si>
    <t>Obstructive sleep apnea and venous thromboembolism: Overview of an emerging relationship</t>
  </si>
  <si>
    <t>SLEEP MEDICINE REVIEWS</t>
  </si>
  <si>
    <t>Review</t>
  </si>
  <si>
    <t>[Alonso-Fernandez, Alberto; Toledo-Pons, Nuria] Univ Hosp Son Espases, Dept Pneumol, Palma De Mallorca, Spain; [Alonso-Fernandez, Alberto; Toledo-Pons, Nuria] Inst Invest Sanitaria Illes Balears IdISBa, Palma De Mallorca, Spain; [Alonso-Fernandez, Alberto; Garcia-Rio, Francisco] CIBER Enfermedades Resp, Palma De Mallorca, Illes Balears, Spain; [Alonso-Fernandez, Alberto; Garcia-Rio, Francisco] Spanish Sleep Network, Madrid, Spain; [Garcia-Rio, Francisco] Univ Hosp Paz, Dept Pneumol, IdiPAZ, Madrid, Spain</t>
  </si>
  <si>
    <t>1087-0792</t>
  </si>
  <si>
    <t>Prados, C; Zamarron, E; Giron, R</t>
  </si>
  <si>
    <t>What Spanish consensus meant for the treatment of Pseudomonas aeruginosa infection in patients with cystic fibrosis in the initial lung infection?</t>
  </si>
  <si>
    <t>[Prados, Concepcion; Zamarron, Ester] Hosp Univ La Paz, Serv Neumol, Unidad Fibrosis Quist &amp; Bronquiectasias, Madrid, Spain; [Giron, Rosa] Hosp La Princesa, Serv Neumol, Unidad Fibrosis Quist, Madrid, Spain</t>
  </si>
  <si>
    <t>Prados, C (corresponding author), Hosp Univ La Paz, Serv Neumol, Unidad Fibrosis Quist &amp; Bronquiectasias, Madrid, Spain.</t>
  </si>
  <si>
    <t>Van Den Rym, A; Taur, P; Martinez-Barricarte, R; Lorenzo, L; Puel, A; Gonzalez-Navarro, P; Pandrowala, A; Gowri, V; Safa, A; Toledano, V; Cubillos-Zapata, C; Lopez-Collazo, E; Vela, M; Perez-Martinez, A; Sanchez-Ramon, S; Recio, MJ; Casanova, JL; Desai, MM; de Diego, RP</t>
  </si>
  <si>
    <t>Human BCL10 Deficiency due to Homozygosity for a Rare Allele</t>
  </si>
  <si>
    <t>JOURNAL OF CLINICAL IMMUNOLOGY</t>
  </si>
  <si>
    <t>[Van Den Rym, Ana; Gonzalez-Navarro, Pablo; Safa, Amin; Perez de Diego, Rebeca] La Paz Hosp, IdiPAZ Inst Hlth Res, Lab Immunogenet Human Dis, Madrid 28046, Spain; [Van Den Rym, Ana; Gonzalez-Navarro, Pablo; Safa, Amin; Toledano, Victor; Cubillos-Zapata, Carolina; Lopez-Collazo, Eduardo; Perez de Diego, Rebeca] La Paz Hosp, IdiPAZ Inst Hlth Res, Innate Immun Grp, Madrid 28046, Spain; [Van Den Rym, Ana; Gonzalez-Navarro, Pablo; Safa, Amin; Sanchez-Ramon, Silvia; Recio, Maria J.; Perez de Diego, Rebeca] Interdept Grp Immunodeficiencies, Madrid, Spain; [Taur, Prasad; Pandrowala, Ambreen; Gowri, Vijaya; Desai, Mukesh M.] Bai Jerbai Wadia Hosp Children, Div Immunol, Mumbai 400012, Maharashtra, India; [Martinez-Barricarte, Ruben; Puel, Anne; Casanova, Jean-Laurent] Rockefeller Univ, Rockefeller Branch, St Giles Lab Human Genet Infect Dis, New York, NY 10065 USA; [Lorenzo, Lazaro; Puel, Anne; Casanova, Jean-Laurent] Inst Natl Sante &amp; Rech Med, Necker Branch, Lab Human Genet Infect Dis, U1163, F-75015 Paris, France; [Puel, Anne; Casanova, Jean-Laurent] Univ Paris 05, Imagine Inst, F-75015 Paris, France; [Safa, Amin; Recio, Maria J.] Univ Complutense Madrid, Sch Med, Dept Immunol Ophthalmol &amp; ENT, Madrid 28040, Spain; [Cubillos-Zapata, Carolina] Ctr Biomed Res Network, CIBEres, Madrid, Spain; [Vela, Maria; Perez-Martinez, Antonio] La Paz Univ Hosp, Translat Res Paediat Oncol Haematopoiet Stem Cell, INGEMM IdiPAZ, Madrid, Spain; [Perez-Martinez, Antonio] La Paz Univ Hosp, Dept Paediat Haematooncol &amp; Stem Cell Transplant, Madrid, Spain; [Sanchez-Ramon, Silvia] San Carlos Clin Hosp, Clin Immunol Dept, Madrid 28040, Spain; [Casanova, Jean-Laurent] Necker Hosp Sick Children, AP HP, Paediat Immunol Hematol Unit, F-75015 Paris, France; [Casanova, Jean-Laurent] Howard Hughes Med Inst, New York, NY 10065 USA</t>
  </si>
  <si>
    <t>de Diego, RP (corresponding author), La Paz Hosp, IdiPAZ Inst Hlth Res, Lab Immunogenet Human Dis, Madrid 28046, Spain.; de Diego, RP (corresponding author), La Paz Hosp, IdiPAZ Inst Hlth Res, Innate Immun Grp, Madrid 28046, Spain.; de Diego, RP (corresponding author), Interdept Grp Immunodeficiencies, Madrid, Spain.</t>
  </si>
  <si>
    <t>0271-9142</t>
  </si>
  <si>
    <t>FEB</t>
  </si>
  <si>
    <t>Villamanan, E; Herrero, A; Alvarez-Sala, R; Quirce, S</t>
  </si>
  <si>
    <t>Multidisciplinary Severe Asthma Management: The Role of Hospital Pharmacists in Accredited Specialized Adult Asthma Units in Spain</t>
  </si>
  <si>
    <t>JOURNAL OF INVESTIGATIONAL ALLERGOLOGY AND CLINICAL IMMUNOLOGY</t>
  </si>
  <si>
    <t>Letter</t>
  </si>
  <si>
    <t>[Villamanan, E.; Herrero, A.] IdiPAZ, La Paz Univ Hosp, Pharm Dept, Paseo Castellana 261, Madrid 28046, Spain; [Alvarez-Sala, R.] IdiPAZ, La Paz Univ Hosp, Pneumol Dept, Madrid, Spain; [Quirce, S.] IdiPAZ, La Paz Univ Hosp, IdiPAZ, Madrid, Spain</t>
  </si>
  <si>
    <t>Villamanan, E (corresponding author), IdiPAZ, La Paz Univ Hosp, Pharm Dept, Paseo Castellana 261, Madrid 28046, Spain.</t>
  </si>
  <si>
    <t>1018-9068</t>
  </si>
  <si>
    <t>Garcia-Quero, C; Carreras, J; Martinez-Ceron, E; Casitas, R; Galera, R; Utrilla, C; Torres, I; Garcia-Rio, F</t>
  </si>
  <si>
    <t>Small Airway Dysfunction Impairs Quality of Life Among Smokers With No Airflow Limitation</t>
  </si>
  <si>
    <t>[Garcia-Quero, Cristina; Carreras, Jose; Martinez-Ceron, Elisabet; Casitas, Raquel; Galera, Raul; Garcia-Rio, Francisco] Hosp Univ La Paz Carlos III, Serv Neumol, IdiPAZ, Madrid, Spain; [Martinez-Ceron, Elisabet; Casitas, Raquel; Galera, Raul; Garcia-Rio, Francisco] Ctr Invest Biomed Red Enfermedades Resp CIBERES, Madrid, Spain; [Utrilla, Cristina; Torres, Isabel] Hosp Univ La Paz, Serv Radiodiagnost, Madrid, Spain; [Garcia-Rio, Francisco] Univ Autonoma Madrid, Fac Med, Madrid, Spain</t>
  </si>
  <si>
    <t>Garcia-Rio, F (corresponding author), Hosp Univ La Paz Carlos III, Serv Neumol, IdiPAZ, Madrid, Spain.; Garcia-Rio, F (corresponding author), Ctr Invest Biomed Red Enfermedades Resp CIBERES, Madrid, Spain.; Garcia-Rio, F (corresponding author), Univ Autonoma Madrid, Fac Med, Madrid, Spain.</t>
  </si>
  <si>
    <t>JAN</t>
  </si>
  <si>
    <t>Mediano, O; Cano-Pumarega, I; Sanchez-de-la-Torre, M; Alonso-Alvarez, ML; Troncoso, MF; Garcia-Rio, F; Egea, C</t>
  </si>
  <si>
    <t>Upcoming Scenarios for the Comprehensive Management of Obstructive Sleep Apnea: An Overview of the Spanish Sleep Network</t>
  </si>
  <si>
    <t>[Mediano, Olga] Hosp Univ Guadalajara, Pneumol Dept, Sleep Unit, Guadalajara, Spain; [Mediano, Olga] Univ Alcala De Henares, Med Dept, Madrid, Spain; [Mediano, Olga; Sanchez-de-la-Torre, Manuel; Luz Alonso-Alvarez, Maria; Fernanda Troncoso, Maria; Garcia-Rio, Francisco; Egea, Carlos] Ctr Invest Biomed Red Enfermedades Resp CIBERES, Madrid, Spain; [Cano-Pumarega, Irene] Hosp Univ Ramon y Cajal, Pneumol Dept, Madrid, Spain; [Sanchez-de-la-Torre, Manuel] Hosp Univ Arnau Vilanova &amp; Santa Maria, IRB Lleida, Grp Translat Res Resp Med, Lleida, Spain; [Luz Alonso-Alvarez, Maria] Hosp Univ Burgos, Sleep Unit, Dr J Teran Santos Pneumol Dept, Castilla Leon, Spain; [Fernanda Troncoso, Maria] IIS Fdn Jimenez Diaz, Madrid, Spain; [Garcia-Rio, Francisco] Hosp Univ La Paz, Pneumol Dept, IdiPAZ, Madrid, Spain; [Egea, Carlos] Hosp Univ Araba, Sleep Unit, OSI Araba, Vitoria, Spain</t>
  </si>
  <si>
    <t>Sanchez-de-la-Torre, M (corresponding author), Ctr Invest Biomed Red Enfermedades Resp CIBERES, Madrid, Spain.; Sanchez-de-la-Torre, M (corresponding author), Hosp Univ Arnau Vilanova &amp; Santa Maria, IRB Lleida, Grp Translat Res Resp Med, Lleida, Spain.</t>
  </si>
  <si>
    <t>Horcajada, JP; Salata, RA; Alvarez-Sala, R; Nitu, FM; Lawrence, L; Quintas, M; Cheng, CY; Cammarata, S</t>
  </si>
  <si>
    <t>A Phase 3 Study to Compare Delafloxacin With Moxifloxacin for the Treatment of Adults With Community-Acquired Bacterial Pneumonia (DEFINE-CABP)</t>
  </si>
  <si>
    <t>OPEN FORUM INFECTIOUS DISEASES</t>
  </si>
  <si>
    <t>[Horcajada, Juan P.] Univ Autonoma Barcelona, Inst Hosp Mar Invest Med IMIM, Hosp Mar, Barcelona, Spain; [Horcajada, Juan P.] Univ Pompeu Fabra, Barcelona, Spain; [Salata, Robert A.] Case Western Reserve Univ, Cleveland, OH 44106 USA; [Alvarez-Sala, Rodolfo] Univ Hosp Paz, Madrid, Spain; [Nitu, Floarea Mimi] Victor Babes Clin Hosp Infect Dis &amp; Pneumophtisio, Craiova, Romania; [Lawrence, Laura; Quintas, Megan; Cammarata, Sue] Melinta Therapeut, 300 Tri State Int,Suite 272, Lincolnshire, IL 60069 USA; [Cheng, Chun-Yen] Firma Clin Res, Hunt Valley, MD USA</t>
  </si>
  <si>
    <t>Cammarata, S (corresponding author), Melinta Therapeut, 300 Tri State Int,Suite 272, Lincolnshire, IL 60069 USA.</t>
  </si>
  <si>
    <t>2328-8957</t>
  </si>
  <si>
    <t>ofz514</t>
  </si>
  <si>
    <t>Sanchis-Gimeno, JA; Lois-Zlolniski, S; Gonzalez-Ruiz, JM; Palancar, CA; Torres-Tamayo, N; Garcia-Martinez, D; Aparicio, L; Perez-Bermejo, M; Blanco-Perez, E; Mata-Escolano, F; Llido, S; Torres-Sanchez, I; Garcia-Rio, F; Bastir, M</t>
  </si>
  <si>
    <t>Association between ribs shape and pulmonary function in patients with Osteogenesis Imperfecta</t>
  </si>
  <si>
    <t>JOURNAL OF ADVANCED RESEARCH</t>
  </si>
  <si>
    <t>[Sanchis-Gimeno, Juan A.; Torres-Tamayo, Nicole; Aparicio, Luis; Perez-Bermejo, Marcelino; Blanco-Perez, Esther; Llido, Susanna; Bastir, Markus] Univ Valencia, Fac Med, Dept Anat &amp; Human Embryol, Giaval Res Grp, Av Blasco Ibanez 15, E-46010 Valencia 46010, Spain; [Lois-Zlolniski, Stephanie; Maria Gonzalez-Ruiz, Jose; Palancar, Carlos A.; Torres-Tamayo, Nicole; Garcia-Martinez, Daniel; Bastir, Markus] CSIC, Jose Gutierrez Abascal 2, E-28006 Madrid, Spain; [Blanco-Perez, Esther] Univ Hosp La Ribera, Dept Radiol, Carretera Corbera Km 1, Valencia 46600, Spain; [Mata-Escolano, Federico] ASCIRES ERESA Campanar Grp, CT &amp; MRI Unit, Avda Campanar 114, Valencia 46015, Spain; [Torres-Sanchez, Isabel; Garcia-Rio, Francisco] Hosp La Paz Inst Hlth Res IdiPAZ, Paseo De La Castellana 261, Madrid 28046, Spain; [Garcia-Rio, Francisco] Inst Salud Carlos III, Ctr Invest Biomed Red Enfermedades Resp CIBERES, Calle Monforte Lemos 3-5, Madrid 28029, Spain</t>
  </si>
  <si>
    <t>Sanchis-Gimeno, JA (corresponding author), Univ Valencia, Fac Med, Dept Anat &amp; Human Embryol, Giaval Res Grp, Av Blasco Ibanez 15, E-46010 Valencia 46010, Spain.</t>
  </si>
  <si>
    <t>2090-1232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</si>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</sst>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F2339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4.9569999999999999</v>
      </c>
      <c r="G5" s="7" t="str">
        <f>VLOOKUP(N5,[1]Revistas!$B$2:$G$62863,3,FALSE)</f>
        <v>Q1</v>
      </c>
      <c r="H5" s="7" t="str">
        <f>VLOOKUP(N5,[1]Revistas!$B$2:$G$62863,4,FALSE)</f>
        <v>RESPIRATORY SYSTEM -- SCIE</v>
      </c>
      <c r="I5" s="7" t="str">
        <f>VLOOKUP(N5,[1]Revistas!$B$2:$G$62863,5,FALSE)</f>
        <v>11 DE 64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56</v>
      </c>
      <c r="R5" s="7">
        <v>12</v>
      </c>
      <c r="S5" s="7">
        <v>771</v>
      </c>
      <c r="T5" s="7">
        <v>772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31</v>
      </c>
      <c r="F6" s="7">
        <f>VLOOKUP(N6,[1]Revistas!$B$2:$G$62863,2,FALSE)</f>
        <v>4.4960000000000004</v>
      </c>
      <c r="G6" s="7" t="str">
        <f>VLOOKUP(N6,[1]Revistas!$B$2:$G$62863,3,FALSE)</f>
        <v>Q1</v>
      </c>
      <c r="H6" s="7" t="str">
        <f>VLOOKUP(N6,[1]Revistas!$B$2:$G$62863,4,FALSE)</f>
        <v>BIOLOGY -- SCIE</v>
      </c>
      <c r="I6" s="7" t="str">
        <f>VLOOKUP(N6,[1]Revistas!$B$2:$G$62863,5,FALSE)</f>
        <v>9 DE 96</v>
      </c>
      <c r="J6" s="7" t="str">
        <f>VLOOKUP(N6,[1]Revistas!$B$2:$G$62863,6,FALSE)</f>
        <v>SI</v>
      </c>
      <c r="K6" s="7" t="s">
        <v>32</v>
      </c>
      <c r="L6" s="7" t="s">
        <v>33</v>
      </c>
      <c r="M6" s="7">
        <v>0</v>
      </c>
      <c r="N6" s="7" t="s">
        <v>34</v>
      </c>
      <c r="O6" s="7" t="s">
        <v>27</v>
      </c>
      <c r="P6" s="7">
        <v>2020</v>
      </c>
      <c r="Q6" s="7">
        <v>34</v>
      </c>
      <c r="R6" s="7">
        <v>12</v>
      </c>
      <c r="S6" s="7">
        <v>16179</v>
      </c>
      <c r="T6" s="7">
        <v>16190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23</v>
      </c>
      <c r="F7" s="7">
        <f>VLOOKUP(N7,[1]Revistas!$B$2:$G$62863,2,FALSE)</f>
        <v>1.635</v>
      </c>
      <c r="G7" s="7" t="str">
        <f>VLOOKUP(N7,[1]Revistas!$B$2:$G$62863,3,FALSE)</f>
        <v>Q3</v>
      </c>
      <c r="H7" s="7" t="str">
        <f>VLOOKUP(N7,[1]Revistas!$B$2:$G$62863,4,FALSE)</f>
        <v>MEDICINE, GENERAL &amp; INTERNAL -- SCIE</v>
      </c>
      <c r="I7" s="7" t="str">
        <f>VLOOKUP(N7,[1]Revistas!$B$2:$G$62863,5,FALSE)</f>
        <v>87/165</v>
      </c>
      <c r="J7" s="7" t="str">
        <f>VLOOKUP(N7,[1]Revistas!$B$2:$G$62863,6,FALSE)</f>
        <v>NO</v>
      </c>
      <c r="K7" s="7" t="s">
        <v>38</v>
      </c>
      <c r="L7" s="7" t="s">
        <v>39</v>
      </c>
      <c r="M7" s="7">
        <v>0</v>
      </c>
      <c r="N7" s="7" t="s">
        <v>40</v>
      </c>
      <c r="O7" s="7">
        <v>40087</v>
      </c>
      <c r="P7" s="7">
        <v>2020</v>
      </c>
      <c r="Q7" s="7">
        <v>155</v>
      </c>
      <c r="R7" s="7">
        <v>7</v>
      </c>
      <c r="S7" s="7">
        <v>325</v>
      </c>
      <c r="T7" s="7">
        <v>325</v>
      </c>
    </row>
    <row r="8" spans="2:20" s="1" customFormat="1">
      <c r="B8" s="6" t="s">
        <v>41</v>
      </c>
      <c r="C8" s="6" t="s">
        <v>42</v>
      </c>
      <c r="D8" s="6" t="s">
        <v>43</v>
      </c>
      <c r="E8" s="7" t="s">
        <v>31</v>
      </c>
      <c r="F8" s="7">
        <f>VLOOKUP(N8,[1]Revistas!$B$2:$G$62863,2,FALSE)</f>
        <v>3.9980000000000002</v>
      </c>
      <c r="G8" s="7" t="str">
        <f>VLOOKUP(N8,[1]Revistas!$B$2:$G$62863,3,FALSE)</f>
        <v>Q1</v>
      </c>
      <c r="H8" s="7" t="str">
        <f>VLOOKUP(N8,[1]Revistas!$B$2:$G$62863,4,FALSE)</f>
        <v>MULTIDISCIPLINARY SCIENCES -- SCIE</v>
      </c>
      <c r="I8" s="7" t="str">
        <f>VLOOKUP(N8,[1]Revistas!$B$2:$G$62863,5,FALSE)</f>
        <v>17/71</v>
      </c>
      <c r="J8" s="7" t="str">
        <f>VLOOKUP(N8,[1]Revistas!$B$2:$G$62863,6,FALSE)</f>
        <v>NO</v>
      </c>
      <c r="K8" s="7" t="s">
        <v>44</v>
      </c>
      <c r="L8" s="7" t="s">
        <v>45</v>
      </c>
      <c r="M8" s="7">
        <v>0</v>
      </c>
      <c r="N8" s="7" t="s">
        <v>46</v>
      </c>
      <c r="O8" s="7">
        <v>38991</v>
      </c>
      <c r="P8" s="7">
        <v>2020</v>
      </c>
      <c r="Q8" s="7">
        <v>10</v>
      </c>
      <c r="R8" s="7">
        <v>1</v>
      </c>
      <c r="S8" s="7"/>
      <c r="T8" s="7">
        <v>16624</v>
      </c>
    </row>
    <row r="9" spans="2:20" s="1" customFormat="1">
      <c r="B9" s="6" t="s">
        <v>47</v>
      </c>
      <c r="C9" s="6" t="s">
        <v>48</v>
      </c>
      <c r="D9" s="6" t="s">
        <v>43</v>
      </c>
      <c r="E9" s="7" t="s">
        <v>31</v>
      </c>
      <c r="F9" s="7">
        <f>VLOOKUP(N9,[1]Revistas!$B$2:$G$62863,2,FALSE)</f>
        <v>3.9980000000000002</v>
      </c>
      <c r="G9" s="7" t="str">
        <f>VLOOKUP(N9,[1]Revistas!$B$2:$G$62863,3,FALSE)</f>
        <v>Q1</v>
      </c>
      <c r="H9" s="7" t="str">
        <f>VLOOKUP(N9,[1]Revistas!$B$2:$G$62863,4,FALSE)</f>
        <v>MULTIDISCIPLINARY SCIENCES -- SCIE</v>
      </c>
      <c r="I9" s="7" t="str">
        <f>VLOOKUP(N9,[1]Revistas!$B$2:$G$62863,5,FALSE)</f>
        <v>17/71</v>
      </c>
      <c r="J9" s="7" t="str">
        <f>VLOOKUP(N9,[1]Revistas!$B$2:$G$62863,6,FALSE)</f>
        <v>NO</v>
      </c>
      <c r="K9" s="7" t="s">
        <v>49</v>
      </c>
      <c r="L9" s="7" t="s">
        <v>50</v>
      </c>
      <c r="M9" s="7">
        <v>0</v>
      </c>
      <c r="N9" s="7" t="s">
        <v>46</v>
      </c>
      <c r="O9" s="7">
        <v>45170</v>
      </c>
      <c r="P9" s="7">
        <v>2020</v>
      </c>
      <c r="Q9" s="7">
        <v>10</v>
      </c>
      <c r="R9" s="7">
        <v>1</v>
      </c>
      <c r="S9" s="7"/>
      <c r="T9" s="7">
        <v>15528</v>
      </c>
    </row>
    <row r="10" spans="2:20" s="1" customFormat="1">
      <c r="B10" s="6" t="s">
        <v>51</v>
      </c>
      <c r="C10" s="6" t="s">
        <v>52</v>
      </c>
      <c r="D10" s="6" t="s">
        <v>53</v>
      </c>
      <c r="E10" s="7" t="s">
        <v>31</v>
      </c>
      <c r="F10" s="7">
        <f>VLOOKUP(N10,[1]Revistas!$B$2:$G$62863,2,FALSE)</f>
        <v>3.3029999999999999</v>
      </c>
      <c r="G10" s="7" t="str">
        <f>VLOOKUP(N10,[1]Revistas!$B$2:$G$62863,3,FALSE)</f>
        <v>Q1</v>
      </c>
      <c r="H10" s="7" t="str">
        <f>VLOOKUP(N10,[1]Revistas!$B$2:$G$62863,4,FALSE)</f>
        <v>MEDICINE, GENERAL &amp; INTERNAL -- SCIE</v>
      </c>
      <c r="I10" s="7" t="str">
        <f>VLOOKUP(N10,[1]Revistas!$B$2:$G$62863,5,FALSE)</f>
        <v>36/165</v>
      </c>
      <c r="J10" s="7" t="str">
        <f>VLOOKUP(N10,[1]Revistas!$B$2:$G$62863,6,FALSE)</f>
        <v>NO</v>
      </c>
      <c r="K10" s="7" t="s">
        <v>54</v>
      </c>
      <c r="L10" s="7" t="s">
        <v>55</v>
      </c>
      <c r="M10" s="7">
        <v>0</v>
      </c>
      <c r="N10" s="7" t="s">
        <v>56</v>
      </c>
      <c r="O10" s="7" t="s">
        <v>57</v>
      </c>
      <c r="P10" s="7">
        <v>2020</v>
      </c>
      <c r="Q10" s="7">
        <v>9</v>
      </c>
      <c r="R10" s="7">
        <v>8</v>
      </c>
      <c r="S10" s="7"/>
      <c r="T10" s="7">
        <v>2378</v>
      </c>
    </row>
    <row r="11" spans="2:20" s="1" customFormat="1">
      <c r="B11" s="6" t="s">
        <v>58</v>
      </c>
      <c r="C11" s="6" t="s">
        <v>59</v>
      </c>
      <c r="D11" s="6" t="s">
        <v>22</v>
      </c>
      <c r="E11" s="7" t="s">
        <v>31</v>
      </c>
      <c r="F11" s="7">
        <f>VLOOKUP(N11,[1]Revistas!$B$2:$G$62863,2,FALSE)</f>
        <v>4.9569999999999999</v>
      </c>
      <c r="G11" s="7" t="str">
        <f>VLOOKUP(N11,[1]Revistas!$B$2:$G$62863,3,FALSE)</f>
        <v>Q1</v>
      </c>
      <c r="H11" s="7" t="str">
        <f>VLOOKUP(N11,[1]Revistas!$B$2:$G$62863,4,FALSE)</f>
        <v>RESPIRATORY SYSTEM -- SCIE</v>
      </c>
      <c r="I11" s="7" t="str">
        <f>VLOOKUP(N11,[1]Revistas!$B$2:$G$62863,5,FALSE)</f>
        <v>11 DE 64</v>
      </c>
      <c r="J11" s="7" t="str">
        <f>VLOOKUP(N11,[1]Revistas!$B$2:$G$62863,6,FALSE)</f>
        <v>NO</v>
      </c>
      <c r="K11" s="7" t="s">
        <v>60</v>
      </c>
      <c r="L11" s="7" t="s">
        <v>61</v>
      </c>
      <c r="M11" s="7">
        <v>2</v>
      </c>
      <c r="N11" s="7" t="s">
        <v>26</v>
      </c>
      <c r="O11" s="7" t="s">
        <v>57</v>
      </c>
      <c r="P11" s="7">
        <v>2020</v>
      </c>
      <c r="Q11" s="7">
        <v>56</v>
      </c>
      <c r="R11" s="7">
        <v>8</v>
      </c>
      <c r="S11" s="7">
        <v>506</v>
      </c>
      <c r="T11" s="7">
        <v>513</v>
      </c>
    </row>
    <row r="12" spans="2:20" s="1" customFormat="1">
      <c r="B12" s="6" t="s">
        <v>62</v>
      </c>
      <c r="C12" s="6" t="s">
        <v>63</v>
      </c>
      <c r="D12" s="6" t="s">
        <v>64</v>
      </c>
      <c r="E12" s="7" t="s">
        <v>31</v>
      </c>
      <c r="F12" s="7">
        <f>VLOOKUP(N12,[1]Revistas!$B$2:$G$62863,2,FALSE)</f>
        <v>3.0950000000000002</v>
      </c>
      <c r="G12" s="7" t="str">
        <f>VLOOKUP(N12,[1]Revistas!$B$2:$G$62863,3,FALSE)</f>
        <v>Q2</v>
      </c>
      <c r="H12" s="7" t="str">
        <f>VLOOKUP(N12,[1]Revistas!$B$2:$G$62863,4,FALSE)</f>
        <v>RESPIRATORY SYSTEM -- SCIE</v>
      </c>
      <c r="I12" s="7" t="str">
        <f>VLOOKUP(N12,[1]Revistas!$B$2:$G$62863,5,FALSE)</f>
        <v>24/64</v>
      </c>
      <c r="J12" s="7" t="str">
        <f>VLOOKUP(N12,[1]Revistas!$B$2:$G$62863,6,FALSE)</f>
        <v>NO</v>
      </c>
      <c r="K12" s="7" t="s">
        <v>65</v>
      </c>
      <c r="L12" s="7" t="s">
        <v>66</v>
      </c>
      <c r="M12" s="7">
        <v>0</v>
      </c>
      <c r="N12" s="7" t="s">
        <v>67</v>
      </c>
      <c r="O12" s="7" t="s">
        <v>57</v>
      </c>
      <c r="P12" s="7">
        <v>2020</v>
      </c>
      <c r="Q12" s="7">
        <v>169</v>
      </c>
      <c r="R12" s="7"/>
      <c r="S12" s="7"/>
      <c r="T12" s="7">
        <v>106013</v>
      </c>
    </row>
    <row r="13" spans="2:20" s="1" customFormat="1">
      <c r="B13" s="6" t="s">
        <v>68</v>
      </c>
      <c r="C13" s="6" t="s">
        <v>69</v>
      </c>
      <c r="D13" s="6" t="s">
        <v>70</v>
      </c>
      <c r="E13" s="7" t="s">
        <v>31</v>
      </c>
      <c r="F13" s="7">
        <f>VLOOKUP(N13,[1]Revistas!$B$2:$G$62863,2,FALSE)</f>
        <v>12.542999999999999</v>
      </c>
      <c r="G13" s="7" t="str">
        <f>VLOOKUP(N13,[1]Revistas!$B$2:$G$62863,3,FALSE)</f>
        <v>Q1</v>
      </c>
      <c r="H13" s="7" t="str">
        <f>VLOOKUP(N13,[1]Revistas!$B$2:$G$62863,4,FALSE)</f>
        <v>EVOLUTIONARY BIOLOGY -- SCIE</v>
      </c>
      <c r="I13" s="7" t="str">
        <f>VLOOKUP(N13,[1]Revistas!$B$2:$G$62863,5,FALSE)</f>
        <v>3 DE 51</v>
      </c>
      <c r="J13" s="7" t="str">
        <f>VLOOKUP(N13,[1]Revistas!$B$2:$G$62863,6,FALSE)</f>
        <v>SI</v>
      </c>
      <c r="K13" s="7" t="s">
        <v>71</v>
      </c>
      <c r="L13" s="7" t="s">
        <v>72</v>
      </c>
      <c r="M13" s="7">
        <v>3</v>
      </c>
      <c r="N13" s="7" t="s">
        <v>73</v>
      </c>
      <c r="O13" s="7" t="s">
        <v>74</v>
      </c>
      <c r="P13" s="7">
        <v>2020</v>
      </c>
      <c r="Q13" s="7">
        <v>4</v>
      </c>
      <c r="R13" s="7">
        <v>9</v>
      </c>
      <c r="S13" s="7">
        <v>1178</v>
      </c>
      <c r="T13" s="7" t="s">
        <v>75</v>
      </c>
    </row>
    <row r="14" spans="2:20" s="1" customFormat="1">
      <c r="B14" s="6" t="s">
        <v>76</v>
      </c>
      <c r="C14" s="6" t="s">
        <v>77</v>
      </c>
      <c r="D14" s="6" t="s">
        <v>43</v>
      </c>
      <c r="E14" s="7" t="s">
        <v>31</v>
      </c>
      <c r="F14" s="7">
        <f>VLOOKUP(N14,[1]Revistas!$B$2:$G$62863,2,FALSE)</f>
        <v>3.9980000000000002</v>
      </c>
      <c r="G14" s="7" t="str">
        <f>VLOOKUP(N14,[1]Revistas!$B$2:$G$62863,3,FALSE)</f>
        <v>Q1</v>
      </c>
      <c r="H14" s="7" t="str">
        <f>VLOOKUP(N14,[1]Revistas!$B$2:$G$62863,4,FALSE)</f>
        <v>MULTIDISCIPLINARY SCIENCES -- SCIE</v>
      </c>
      <c r="I14" s="7" t="str">
        <f>VLOOKUP(N14,[1]Revistas!$B$2:$G$62863,5,FALSE)</f>
        <v>17/71</v>
      </c>
      <c r="J14" s="7" t="str">
        <f>VLOOKUP(N14,[1]Revistas!$B$2:$G$62863,6,FALSE)</f>
        <v>NO</v>
      </c>
      <c r="K14" s="7" t="s">
        <v>78</v>
      </c>
      <c r="L14" s="7" t="s">
        <v>79</v>
      </c>
      <c r="M14" s="7">
        <v>0</v>
      </c>
      <c r="N14" s="7" t="s">
        <v>46</v>
      </c>
      <c r="O14" s="7">
        <v>37073</v>
      </c>
      <c r="P14" s="7">
        <v>2020</v>
      </c>
      <c r="Q14" s="7">
        <v>10</v>
      </c>
      <c r="R14" s="7">
        <v>1</v>
      </c>
      <c r="S14" s="7"/>
      <c r="T14" s="7">
        <v>10737</v>
      </c>
    </row>
    <row r="15" spans="2:20" s="1" customFormat="1">
      <c r="B15" s="6" t="s">
        <v>80</v>
      </c>
      <c r="C15" s="6" t="s">
        <v>81</v>
      </c>
      <c r="D15" s="6" t="s">
        <v>53</v>
      </c>
      <c r="E15" s="7" t="s">
        <v>31</v>
      </c>
      <c r="F15" s="7">
        <f>VLOOKUP(N15,[1]Revistas!$B$2:$G$62863,2,FALSE)</f>
        <v>3.3029999999999999</v>
      </c>
      <c r="G15" s="7" t="str">
        <f>VLOOKUP(N15,[1]Revistas!$B$2:$G$62863,3,FALSE)</f>
        <v>Q1</v>
      </c>
      <c r="H15" s="7" t="str">
        <f>VLOOKUP(N15,[1]Revistas!$B$2:$G$62863,4,FALSE)</f>
        <v>MEDICINE, GENERAL &amp; INTERNAL -- SCIE</v>
      </c>
      <c r="I15" s="7" t="str">
        <f>VLOOKUP(N15,[1]Revistas!$B$2:$G$62863,5,FALSE)</f>
        <v>36/165</v>
      </c>
      <c r="J15" s="7" t="str">
        <f>VLOOKUP(N15,[1]Revistas!$B$2:$G$62863,6,FALSE)</f>
        <v>NO</v>
      </c>
      <c r="K15" s="7" t="s">
        <v>82</v>
      </c>
      <c r="L15" s="7" t="s">
        <v>83</v>
      </c>
      <c r="M15" s="7">
        <v>32</v>
      </c>
      <c r="N15" s="7" t="s">
        <v>56</v>
      </c>
      <c r="O15" s="7" t="s">
        <v>84</v>
      </c>
      <c r="P15" s="7">
        <v>2020</v>
      </c>
      <c r="Q15" s="7">
        <v>9</v>
      </c>
      <c r="R15" s="7">
        <v>6</v>
      </c>
      <c r="S15" s="7"/>
      <c r="T15" s="7">
        <v>1733</v>
      </c>
    </row>
    <row r="16" spans="2:20" s="1" customFormat="1">
      <c r="B16" s="6" t="s">
        <v>85</v>
      </c>
      <c r="C16" s="6" t="s">
        <v>86</v>
      </c>
      <c r="D16" s="6" t="s">
        <v>87</v>
      </c>
      <c r="E16" s="7" t="s">
        <v>31</v>
      </c>
      <c r="F16" s="7">
        <f>VLOOKUP(N16,[1]Revistas!$B$2:$G$62863,2,FALSE)</f>
        <v>4.8049999999999997</v>
      </c>
      <c r="G16" s="7" t="str">
        <f>VLOOKUP(N16,[1]Revistas!$B$2:$G$62863,3,FALSE)</f>
        <v>Q1</v>
      </c>
      <c r="H16" s="7" t="str">
        <f>VLOOKUP(N16,[1]Revistas!$B$2:$G$62863,4,FALSE)</f>
        <v>CLINICAL NEUROLOGY -- SCIE</v>
      </c>
      <c r="I16" s="7" t="str">
        <f>VLOOKUP(N16,[1]Revistas!$B$2:$G$62863,5,FALSE)</f>
        <v>32/204</v>
      </c>
      <c r="J16" s="7" t="str">
        <f>VLOOKUP(N16,[1]Revistas!$B$2:$G$62863,6,FALSE)</f>
        <v>NO</v>
      </c>
      <c r="K16" s="7" t="s">
        <v>88</v>
      </c>
      <c r="L16" s="7" t="s">
        <v>89</v>
      </c>
      <c r="M16" s="7">
        <v>5</v>
      </c>
      <c r="N16" s="7" t="s">
        <v>90</v>
      </c>
      <c r="O16" s="7" t="s">
        <v>91</v>
      </c>
      <c r="P16" s="7">
        <v>2020</v>
      </c>
      <c r="Q16" s="7">
        <v>43</v>
      </c>
      <c r="R16" s="7">
        <v>5</v>
      </c>
      <c r="S16" s="7"/>
      <c r="T16" s="7" t="s">
        <v>92</v>
      </c>
    </row>
    <row r="17" spans="2:20" s="1" customFormat="1">
      <c r="B17" s="6" t="s">
        <v>93</v>
      </c>
      <c r="C17" s="6" t="s">
        <v>94</v>
      </c>
      <c r="D17" s="6" t="s">
        <v>22</v>
      </c>
      <c r="E17" s="7" t="s">
        <v>31</v>
      </c>
      <c r="F17" s="7">
        <f>VLOOKUP(N17,[1]Revistas!$B$2:$G$62863,2,FALSE)</f>
        <v>4.9569999999999999</v>
      </c>
      <c r="G17" s="7" t="str">
        <f>VLOOKUP(N17,[1]Revistas!$B$2:$G$62863,3,FALSE)</f>
        <v>Q1</v>
      </c>
      <c r="H17" s="7" t="str">
        <f>VLOOKUP(N17,[1]Revistas!$B$2:$G$62863,4,FALSE)</f>
        <v>RESPIRATORY SYSTEM -- SCIE</v>
      </c>
      <c r="I17" s="7" t="str">
        <f>VLOOKUP(N17,[1]Revistas!$B$2:$G$62863,5,FALSE)</f>
        <v>11 DE 64</v>
      </c>
      <c r="J17" s="7" t="str">
        <f>VLOOKUP(N17,[1]Revistas!$B$2:$G$62863,6,FALSE)</f>
        <v>NO</v>
      </c>
      <c r="K17" s="7" t="s">
        <v>95</v>
      </c>
      <c r="L17" s="7" t="s">
        <v>96</v>
      </c>
      <c r="M17" s="7">
        <v>0</v>
      </c>
      <c r="N17" s="7" t="s">
        <v>26</v>
      </c>
      <c r="O17" s="7" t="s">
        <v>91</v>
      </c>
      <c r="P17" s="7">
        <v>2020</v>
      </c>
      <c r="Q17" s="7">
        <v>56</v>
      </c>
      <c r="R17" s="7">
        <v>5</v>
      </c>
      <c r="S17" s="7">
        <v>298</v>
      </c>
      <c r="T17" s="7">
        <v>305</v>
      </c>
    </row>
    <row r="18" spans="2:20" s="1" customFormat="1">
      <c r="B18" s="6" t="s">
        <v>97</v>
      </c>
      <c r="C18" s="6" t="s">
        <v>98</v>
      </c>
      <c r="D18" s="6" t="s">
        <v>99</v>
      </c>
      <c r="E18" s="7" t="s">
        <v>31</v>
      </c>
      <c r="F18" s="7">
        <f>VLOOKUP(N18,[1]Revistas!$B$2:$G$62863,2,FALSE)</f>
        <v>3.6230000000000002</v>
      </c>
      <c r="G18" s="7" t="str">
        <f>VLOOKUP(N18,[1]Revistas!$B$2:$G$62863,3,FALSE)</f>
        <v>Q2</v>
      </c>
      <c r="H18" s="7" t="str">
        <f>VLOOKUP(N18,[1]Revistas!$B$2:$G$62863,4,FALSE)</f>
        <v>CLINICAL NEUROLOGY -- SCIE</v>
      </c>
      <c r="I18" s="7" t="str">
        <f>VLOOKUP(N18,[1]Revistas!$B$2:$G$62863,5,FALSE)</f>
        <v>56/204</v>
      </c>
      <c r="J18" s="7" t="str">
        <f>VLOOKUP(N18,[1]Revistas!$B$2:$G$62863,6,FALSE)</f>
        <v>NO</v>
      </c>
      <c r="K18" s="7" t="s">
        <v>100</v>
      </c>
      <c r="L18" s="7" t="s">
        <v>101</v>
      </c>
      <c r="M18" s="7">
        <v>5</v>
      </c>
      <c r="N18" s="7" t="s">
        <v>102</v>
      </c>
      <c r="O18" s="7" t="s">
        <v>103</v>
      </c>
      <c r="P18" s="7">
        <v>2020</v>
      </c>
      <c r="Q18" s="7">
        <v>29</v>
      </c>
      <c r="R18" s="7">
        <v>2</v>
      </c>
      <c r="S18" s="7"/>
      <c r="T18" s="7" t="s">
        <v>104</v>
      </c>
    </row>
    <row r="19" spans="2:20" s="1" customFormat="1">
      <c r="B19" s="6" t="s">
        <v>105</v>
      </c>
      <c r="C19" s="6" t="s">
        <v>106</v>
      </c>
      <c r="D19" s="6" t="s">
        <v>107</v>
      </c>
      <c r="E19" s="7" t="s">
        <v>108</v>
      </c>
      <c r="F19" s="7">
        <f>VLOOKUP(N19,[1]Revistas!$B$2:$G$62863,2,FALSE)</f>
        <v>9.6069999999999993</v>
      </c>
      <c r="G19" s="7" t="str">
        <f>VLOOKUP(N19,[1]Revistas!$B$2:$G$62863,3,FALSE)</f>
        <v>Q1</v>
      </c>
      <c r="H19" s="7" t="str">
        <f>VLOOKUP(N19,[1]Revistas!$B$2:$G$62863,4,FALSE)</f>
        <v>CLINICAL NEUROLOGY -- SCIE</v>
      </c>
      <c r="I19" s="7" t="str">
        <f>VLOOKUP(N19,[1]Revistas!$B$2:$G$62863,5,FALSE)</f>
        <v>8/204</v>
      </c>
      <c r="J19" s="7" t="str">
        <f>VLOOKUP(N19,[1]Revistas!$B$2:$G$62863,6,FALSE)</f>
        <v>SI</v>
      </c>
      <c r="K19" s="7" t="s">
        <v>109</v>
      </c>
      <c r="L19" s="7" t="s">
        <v>101</v>
      </c>
      <c r="M19" s="7">
        <v>0</v>
      </c>
      <c r="N19" s="7" t="s">
        <v>110</v>
      </c>
      <c r="O19" s="7" t="s">
        <v>103</v>
      </c>
      <c r="P19" s="7">
        <v>2020</v>
      </c>
      <c r="Q19" s="7">
        <v>50</v>
      </c>
      <c r="R19" s="7"/>
      <c r="S19" s="7"/>
      <c r="T19" s="7">
        <v>101233</v>
      </c>
    </row>
    <row r="20" spans="2:20" s="1" customFormat="1">
      <c r="B20" s="6" t="s">
        <v>111</v>
      </c>
      <c r="C20" s="6" t="s">
        <v>112</v>
      </c>
      <c r="D20" s="6" t="s">
        <v>37</v>
      </c>
      <c r="E20" s="7" t="s">
        <v>31</v>
      </c>
      <c r="F20" s="7">
        <f>VLOOKUP(N20,[1]Revistas!$B$2:$G$62863,2,FALSE)</f>
        <v>1.635</v>
      </c>
      <c r="G20" s="7" t="str">
        <f>VLOOKUP(N20,[1]Revistas!$B$2:$G$62863,3,FALSE)</f>
        <v>Q3</v>
      </c>
      <c r="H20" s="7" t="str">
        <f>VLOOKUP(N20,[1]Revistas!$B$2:$G$62863,4,FALSE)</f>
        <v>MEDICINE, GENERAL &amp; INTERNAL -- SCIE</v>
      </c>
      <c r="I20" s="7" t="str">
        <f>VLOOKUP(N20,[1]Revistas!$B$2:$G$62863,5,FALSE)</f>
        <v>87/165</v>
      </c>
      <c r="J20" s="7" t="str">
        <f>VLOOKUP(N20,[1]Revistas!$B$2:$G$62863,6,FALSE)</f>
        <v>NO</v>
      </c>
      <c r="K20" s="7" t="s">
        <v>113</v>
      </c>
      <c r="L20" s="7" t="s">
        <v>114</v>
      </c>
      <c r="M20" s="7">
        <v>0</v>
      </c>
      <c r="N20" s="7" t="s">
        <v>40</v>
      </c>
      <c r="O20" s="7">
        <v>46447</v>
      </c>
      <c r="P20" s="7">
        <v>2020</v>
      </c>
      <c r="Q20" s="7">
        <v>154</v>
      </c>
      <c r="R20" s="7">
        <v>6</v>
      </c>
      <c r="S20" s="7">
        <v>232</v>
      </c>
      <c r="T20" s="7">
        <v>235</v>
      </c>
    </row>
    <row r="21" spans="2:20" s="1" customFormat="1">
      <c r="B21" s="6" t="s">
        <v>115</v>
      </c>
      <c r="C21" s="6" t="s">
        <v>116</v>
      </c>
      <c r="D21" s="6" t="s">
        <v>117</v>
      </c>
      <c r="E21" s="7" t="s">
        <v>31</v>
      </c>
      <c r="F21" s="7">
        <f>VLOOKUP(N21,[1]Revistas!$B$2:$G$62863,2,FALSE)</f>
        <v>6.78</v>
      </c>
      <c r="G21" s="7" t="str">
        <f>VLOOKUP(N21,[1]Revistas!$B$2:$G$62863,3,FALSE)</f>
        <v>Q1</v>
      </c>
      <c r="H21" s="7" t="str">
        <f>VLOOKUP(N21,[1]Revistas!$B$2:$G$62863,4,FALSE)</f>
        <v>IMMUNOLOGY -- SCIE</v>
      </c>
      <c r="I21" s="7" t="str">
        <f>VLOOKUP(N21,[1]Revistas!$B$2:$G$62863,5,FALSE)</f>
        <v>21/159</v>
      </c>
      <c r="J21" s="7" t="str">
        <f>VLOOKUP(N21,[1]Revistas!$B$2:$G$62863,6,FALSE)</f>
        <v>NO</v>
      </c>
      <c r="K21" s="7" t="s">
        <v>118</v>
      </c>
      <c r="L21" s="7" t="s">
        <v>119</v>
      </c>
      <c r="M21" s="7">
        <v>1</v>
      </c>
      <c r="N21" s="7" t="s">
        <v>120</v>
      </c>
      <c r="O21" s="7" t="s">
        <v>121</v>
      </c>
      <c r="P21" s="7">
        <v>2020</v>
      </c>
      <c r="Q21" s="7">
        <v>40</v>
      </c>
      <c r="R21" s="7">
        <v>2</v>
      </c>
      <c r="S21" s="7">
        <v>388</v>
      </c>
      <c r="T21" s="7">
        <v>398</v>
      </c>
    </row>
    <row r="22" spans="2:20" s="1" customFormat="1">
      <c r="B22" s="6" t="s">
        <v>122</v>
      </c>
      <c r="C22" s="6" t="s">
        <v>123</v>
      </c>
      <c r="D22" s="6" t="s">
        <v>124</v>
      </c>
      <c r="E22" s="7" t="s">
        <v>125</v>
      </c>
      <c r="F22" s="7">
        <f>VLOOKUP(N22,[1]Revistas!$B$2:$G$62863,2,FALSE)</f>
        <v>3.488</v>
      </c>
      <c r="G22" s="7" t="str">
        <f>VLOOKUP(N22,[1]Revistas!$B$2:$G$62863,3,FALSE)</f>
        <v>Q2</v>
      </c>
      <c r="H22" s="7" t="str">
        <f>VLOOKUP(N22,[1]Revistas!$B$2:$G$62863,4,FALSE)</f>
        <v>IMMUNOLOGY -- SCIE</v>
      </c>
      <c r="I22" s="7" t="str">
        <f>VLOOKUP(N22,[1]Revistas!$B$2:$G$62863,5,FALSE)</f>
        <v>77/158</v>
      </c>
      <c r="J22" s="7" t="str">
        <f>VLOOKUP(N22,[1]Revistas!$B$2:$G$62863,6,FALSE)</f>
        <v>NO</v>
      </c>
      <c r="K22" s="7" t="s">
        <v>126</v>
      </c>
      <c r="L22" s="7" t="s">
        <v>127</v>
      </c>
      <c r="M22" s="7">
        <v>0</v>
      </c>
      <c r="N22" s="7" t="s">
        <v>128</v>
      </c>
      <c r="O22" s="7"/>
      <c r="P22" s="7">
        <v>2020</v>
      </c>
      <c r="Q22" s="7">
        <v>30</v>
      </c>
      <c r="R22" s="7">
        <v>4</v>
      </c>
      <c r="S22" s="7">
        <v>305</v>
      </c>
      <c r="T22" s="7">
        <v>306</v>
      </c>
    </row>
    <row r="23" spans="2:20" s="1" customFormat="1">
      <c r="B23" s="6" t="s">
        <v>129</v>
      </c>
      <c r="C23" s="6" t="s">
        <v>130</v>
      </c>
      <c r="D23" s="6" t="s">
        <v>22</v>
      </c>
      <c r="E23" s="7" t="s">
        <v>31</v>
      </c>
      <c r="F23" s="7">
        <f>VLOOKUP(N23,[1]Revistas!$B$2:$G$62863,2,FALSE)</f>
        <v>4.9569999999999999</v>
      </c>
      <c r="G23" s="7" t="str">
        <f>VLOOKUP(N23,[1]Revistas!$B$2:$G$62863,3,FALSE)</f>
        <v>Q1</v>
      </c>
      <c r="H23" s="7" t="str">
        <f>VLOOKUP(N23,[1]Revistas!$B$2:$G$62863,4,FALSE)</f>
        <v>RESPIRATORY SYSTEM -- SCIE</v>
      </c>
      <c r="I23" s="7" t="str">
        <f>VLOOKUP(N23,[1]Revistas!$B$2:$G$62863,5,FALSE)</f>
        <v>11 DE 64</v>
      </c>
      <c r="J23" s="7" t="str">
        <f>VLOOKUP(N23,[1]Revistas!$B$2:$G$62863,6,FALSE)</f>
        <v>NO</v>
      </c>
      <c r="K23" s="7" t="s">
        <v>131</v>
      </c>
      <c r="L23" s="7" t="s">
        <v>132</v>
      </c>
      <c r="M23" s="7">
        <v>1</v>
      </c>
      <c r="N23" s="7" t="s">
        <v>26</v>
      </c>
      <c r="O23" s="7" t="s">
        <v>133</v>
      </c>
      <c r="P23" s="7">
        <v>2020</v>
      </c>
      <c r="Q23" s="7">
        <v>56</v>
      </c>
      <c r="R23" s="7">
        <v>1</v>
      </c>
      <c r="S23" s="7">
        <v>9</v>
      </c>
      <c r="T23" s="7">
        <v>17</v>
      </c>
    </row>
    <row r="24" spans="2:20" s="1" customFormat="1">
      <c r="B24" s="6" t="s">
        <v>134</v>
      </c>
      <c r="C24" s="6" t="s">
        <v>135</v>
      </c>
      <c r="D24" s="6" t="s">
        <v>22</v>
      </c>
      <c r="E24" s="7" t="s">
        <v>31</v>
      </c>
      <c r="F24" s="7">
        <f>VLOOKUP(N24,[1]Revistas!$B$2:$G$62863,2,FALSE)</f>
        <v>4.9569999999999999</v>
      </c>
      <c r="G24" s="7" t="str">
        <f>VLOOKUP(N24,[1]Revistas!$B$2:$G$62863,3,FALSE)</f>
        <v>Q1</v>
      </c>
      <c r="H24" s="7" t="str">
        <f>VLOOKUP(N24,[1]Revistas!$B$2:$G$62863,4,FALSE)</f>
        <v>RESPIRATORY SYSTEM -- SCIE</v>
      </c>
      <c r="I24" s="7" t="str">
        <f>VLOOKUP(N24,[1]Revistas!$B$2:$G$62863,5,FALSE)</f>
        <v>11 DE 64</v>
      </c>
      <c r="J24" s="7" t="str">
        <f>VLOOKUP(N24,[1]Revistas!$B$2:$G$62863,6,FALSE)</f>
        <v>NO</v>
      </c>
      <c r="K24" s="7" t="s">
        <v>136</v>
      </c>
      <c r="L24" s="7" t="s">
        <v>137</v>
      </c>
      <c r="M24" s="7">
        <v>1</v>
      </c>
      <c r="N24" s="7" t="s">
        <v>26</v>
      </c>
      <c r="O24" s="7" t="s">
        <v>133</v>
      </c>
      <c r="P24" s="7">
        <v>2020</v>
      </c>
      <c r="Q24" s="7">
        <v>56</v>
      </c>
      <c r="R24" s="7">
        <v>1</v>
      </c>
      <c r="S24" s="7">
        <v>35</v>
      </c>
      <c r="T24" s="7">
        <v>41</v>
      </c>
    </row>
    <row r="25" spans="2:20" s="1" customFormat="1">
      <c r="B25" s="6" t="s">
        <v>138</v>
      </c>
      <c r="C25" s="6" t="s">
        <v>139</v>
      </c>
      <c r="D25" s="6" t="s">
        <v>140</v>
      </c>
      <c r="E25" s="7" t="s">
        <v>31</v>
      </c>
      <c r="F25" s="7">
        <f>VLOOKUP(N25,[1]Revistas!$B$2:$G$62863,2,FALSE)</f>
        <v>3.6560000000000001</v>
      </c>
      <c r="G25" s="7" t="str">
        <f>VLOOKUP(N25,[1]Revistas!$B$2:$G$62863,3,FALSE)</f>
        <v>Q2</v>
      </c>
      <c r="H25" s="7" t="str">
        <f>VLOOKUP(N25,[1]Revistas!$B$2:$G$62863,4,FALSE)</f>
        <v>IMMUNOLOGY -- SCIE</v>
      </c>
      <c r="I25" s="7" t="str">
        <f>VLOOKUP(N25,[1]Revistas!$B$2:$G$62863,5,FALSE)</f>
        <v>68/158</v>
      </c>
      <c r="J25" s="7" t="str">
        <f>VLOOKUP(N25,[1]Revistas!$B$2:$G$62863,6,FALSE)</f>
        <v>NO</v>
      </c>
      <c r="K25" s="7" t="s">
        <v>141</v>
      </c>
      <c r="L25" s="7" t="s">
        <v>142</v>
      </c>
      <c r="M25" s="7">
        <v>2</v>
      </c>
      <c r="N25" s="7" t="s">
        <v>143</v>
      </c>
      <c r="O25" s="7" t="s">
        <v>133</v>
      </c>
      <c r="P25" s="7">
        <v>2020</v>
      </c>
      <c r="Q25" s="7">
        <v>7</v>
      </c>
      <c r="R25" s="7">
        <v>1</v>
      </c>
      <c r="S25" s="7"/>
      <c r="T25" s="7" t="s">
        <v>144</v>
      </c>
    </row>
    <row r="26" spans="2:20" s="1" customFormat="1">
      <c r="B26" s="6" t="s">
        <v>145</v>
      </c>
      <c r="C26" s="6" t="s">
        <v>146</v>
      </c>
      <c r="D26" s="6" t="s">
        <v>147</v>
      </c>
      <c r="E26" s="7" t="s">
        <v>31</v>
      </c>
      <c r="F26" s="7">
        <f>VLOOKUP(N26,[1]Revistas!$B$2:$G$62863,2,FALSE)</f>
        <v>6.992</v>
      </c>
      <c r="G26" s="7" t="str">
        <f>VLOOKUP(N26,[1]Revistas!$B$2:$G$62863,3,FALSE)</f>
        <v>Q1</v>
      </c>
      <c r="H26" s="7" t="str">
        <f>VLOOKUP(N26,[1]Revistas!$B$2:$G$62863,4,FALSE)</f>
        <v>MULTIDISCIPLINARY SCIENCES -- SCIE</v>
      </c>
      <c r="I26" s="7" t="str">
        <f>VLOOKUP(N26,[1]Revistas!$B$2:$G$62863,5,FALSE)</f>
        <v>9 DE 71</v>
      </c>
      <c r="J26" s="7" t="str">
        <f>VLOOKUP(N26,[1]Revistas!$B$2:$G$62863,6,FALSE)</f>
        <v>NO</v>
      </c>
      <c r="K26" s="7" t="s">
        <v>148</v>
      </c>
      <c r="L26" s="7" t="s">
        <v>149</v>
      </c>
      <c r="M26" s="7">
        <v>1</v>
      </c>
      <c r="N26" s="7" t="s">
        <v>150</v>
      </c>
      <c r="O26" s="7" t="s">
        <v>133</v>
      </c>
      <c r="P26" s="7">
        <v>2020</v>
      </c>
      <c r="Q26" s="7">
        <v>21</v>
      </c>
      <c r="R26" s="7"/>
      <c r="S26" s="7">
        <v>177</v>
      </c>
      <c r="T26" s="7">
        <v>185</v>
      </c>
    </row>
    <row r="27" spans="2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5" spans="2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0" s="9" customFormat="1">
      <c r="B1046" s="9" t="s">
        <v>4</v>
      </c>
      <c r="C1046" s="9" t="s">
        <v>4</v>
      </c>
      <c r="D1046" s="9" t="s">
        <v>4</v>
      </c>
      <c r="E1046" s="10" t="s">
        <v>5</v>
      </c>
      <c r="F1046" s="10" t="s">
        <v>4</v>
      </c>
      <c r="G1046" s="10" t="s">
        <v>6</v>
      </c>
      <c r="H1046" s="10" t="s">
        <v>151</v>
      </c>
      <c r="I1046" s="10" t="s">
        <v>4</v>
      </c>
      <c r="J1046" s="10" t="s">
        <v>9</v>
      </c>
      <c r="K1046" s="10" t="s">
        <v>152</v>
      </c>
      <c r="L1046" s="10"/>
      <c r="M1046" s="10"/>
      <c r="N1046" s="10"/>
      <c r="O1046" s="10"/>
      <c r="P1046" s="10"/>
      <c r="Q1046" s="10"/>
      <c r="R1046" s="10"/>
      <c r="S1046" s="10"/>
      <c r="T1046" s="10"/>
    </row>
    <row r="1047" spans="2:20" s="9" customFormat="1">
      <c r="B1047" s="9" t="s">
        <v>31</v>
      </c>
      <c r="C1047" s="9">
        <f>DCOUNTA(A4:T1040,C1046,B1046:B1047)</f>
        <v>18</v>
      </c>
      <c r="D1047" s="9" t="s">
        <v>31</v>
      </c>
      <c r="E1047" s="10">
        <f>DSUM(A4:T1041,F4,D1046:D1047)</f>
        <v>86.052999999999983</v>
      </c>
      <c r="F1047" s="10" t="s">
        <v>31</v>
      </c>
      <c r="G1047" s="10" t="s">
        <v>153</v>
      </c>
      <c r="H1047" s="10">
        <f>DCOUNTA(A4:T1041,G4,F1046:G1047)</f>
        <v>14</v>
      </c>
      <c r="I1047" s="10" t="s">
        <v>31</v>
      </c>
      <c r="J1047" s="10" t="s">
        <v>154</v>
      </c>
      <c r="K1047" s="10">
        <f>DCOUNTA(A4:T1041,J4,I1046:J1047)</f>
        <v>2</v>
      </c>
      <c r="L1047" s="10"/>
      <c r="M1047" s="10"/>
      <c r="N1047" s="10"/>
      <c r="O1047" s="10"/>
      <c r="P1047" s="10"/>
      <c r="Q1047" s="10"/>
      <c r="R1047" s="10"/>
      <c r="S1047" s="10"/>
      <c r="T1047" s="10"/>
    </row>
    <row r="1048" spans="2:20" s="9" customFormat="1"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</row>
    <row r="1049" spans="2:20" s="9" customFormat="1">
      <c r="B1049" s="9" t="s">
        <v>4</v>
      </c>
      <c r="D1049" s="9" t="s">
        <v>4</v>
      </c>
      <c r="E1049" s="10" t="s">
        <v>5</v>
      </c>
      <c r="F1049" s="10" t="s">
        <v>4</v>
      </c>
      <c r="G1049" s="10" t="s">
        <v>6</v>
      </c>
      <c r="H1049" s="10" t="s">
        <v>151</v>
      </c>
      <c r="I1049" s="10" t="s">
        <v>4</v>
      </c>
      <c r="J1049" s="10" t="s">
        <v>9</v>
      </c>
      <c r="K1049" s="10" t="s">
        <v>152</v>
      </c>
      <c r="L1049" s="10"/>
      <c r="M1049" s="10"/>
      <c r="N1049" s="10"/>
      <c r="O1049" s="10"/>
      <c r="P1049" s="10"/>
      <c r="Q1049" s="10"/>
      <c r="R1049" s="10"/>
      <c r="S1049" s="10"/>
      <c r="T1049" s="10"/>
    </row>
    <row r="1050" spans="2:20" s="9" customFormat="1">
      <c r="B1050" s="9" t="s">
        <v>125</v>
      </c>
      <c r="C1050" s="9">
        <f>DCOUNTA(A4:T1041,E4,B1049:B1050)</f>
        <v>1</v>
      </c>
      <c r="D1050" s="9" t="s">
        <v>125</v>
      </c>
      <c r="E1050" s="10">
        <f>DSUM(A4:T1041,E1049,D1049:D1050)</f>
        <v>3.488</v>
      </c>
      <c r="F1050" s="10" t="s">
        <v>125</v>
      </c>
      <c r="G1050" s="10" t="s">
        <v>153</v>
      </c>
      <c r="H1050" s="10">
        <f>DCOUNTA(A4:T1041,G4,F1049:G1050)</f>
        <v>0</v>
      </c>
      <c r="I1050" s="10" t="s">
        <v>125</v>
      </c>
      <c r="J1050" s="10" t="s">
        <v>154</v>
      </c>
      <c r="K1050" s="10">
        <f>DCOUNTA(A4:T1041,J4,I1049:J1050)</f>
        <v>0</v>
      </c>
      <c r="L1050" s="10"/>
      <c r="M1050" s="10"/>
      <c r="N1050" s="10"/>
      <c r="O1050" s="10"/>
      <c r="P1050" s="10"/>
      <c r="Q1050" s="10"/>
      <c r="R1050" s="10"/>
      <c r="S1050" s="10"/>
      <c r="T1050" s="10"/>
    </row>
    <row r="1051" spans="2:20" s="9" customFormat="1"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</row>
    <row r="1052" spans="2:20" s="9" customFormat="1">
      <c r="B1052" s="9" t="s">
        <v>4</v>
      </c>
      <c r="D1052" s="9" t="s">
        <v>4</v>
      </c>
      <c r="E1052" s="10" t="s">
        <v>5</v>
      </c>
      <c r="F1052" s="10" t="s">
        <v>4</v>
      </c>
      <c r="G1052" s="10" t="s">
        <v>6</v>
      </c>
      <c r="H1052" s="10" t="s">
        <v>151</v>
      </c>
      <c r="I1052" s="10" t="s">
        <v>4</v>
      </c>
      <c r="J1052" s="10" t="s">
        <v>9</v>
      </c>
      <c r="K1052" s="10" t="s">
        <v>152</v>
      </c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2:20" s="9" customFormat="1">
      <c r="B1053" s="9" t="s">
        <v>155</v>
      </c>
      <c r="C1053" s="9">
        <f>DCOUNTA(A4:T1041,E4,B1052:B1053)</f>
        <v>0</v>
      </c>
      <c r="D1053" s="9" t="s">
        <v>155</v>
      </c>
      <c r="E1053" s="10">
        <f>DSUM(A4:T1041,F4,D1052:D1053)</f>
        <v>0</v>
      </c>
      <c r="F1053" s="10" t="s">
        <v>155</v>
      </c>
      <c r="G1053" s="10" t="s">
        <v>153</v>
      </c>
      <c r="H1053" s="10">
        <f>DCOUNTA(A4:T1041,G4,F1052:G1053)</f>
        <v>0</v>
      </c>
      <c r="I1053" s="10" t="s">
        <v>155</v>
      </c>
      <c r="J1053" s="10" t="s">
        <v>154</v>
      </c>
      <c r="K1053" s="10">
        <f>DCOUNTA(A4:T1041,J4,I1052:J1053)</f>
        <v>0</v>
      </c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20" s="9" customFormat="1"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20" s="9" customFormat="1">
      <c r="B1055" s="9" t="s">
        <v>4</v>
      </c>
      <c r="D1055" s="9" t="s">
        <v>4</v>
      </c>
      <c r="E1055" s="10" t="s">
        <v>5</v>
      </c>
      <c r="F1055" s="10" t="s">
        <v>4</v>
      </c>
      <c r="G1055" s="10" t="s">
        <v>6</v>
      </c>
      <c r="H1055" s="10" t="s">
        <v>151</v>
      </c>
      <c r="I1055" s="10" t="s">
        <v>4</v>
      </c>
      <c r="J1055" s="10" t="s">
        <v>9</v>
      </c>
      <c r="K1055" s="10" t="s">
        <v>152</v>
      </c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20" s="9" customFormat="1">
      <c r="B1056" s="9" t="s">
        <v>23</v>
      </c>
      <c r="C1056" s="9">
        <f>DCOUNTA(C4:T1041,E4,B1055:B1056)</f>
        <v>2</v>
      </c>
      <c r="D1056" s="9" t="s">
        <v>23</v>
      </c>
      <c r="E1056" s="10">
        <f>DSUM(A4:T1041,F4,D1055:D1056)</f>
        <v>6.5919999999999996</v>
      </c>
      <c r="F1056" s="10" t="s">
        <v>23</v>
      </c>
      <c r="G1056" s="10" t="s">
        <v>153</v>
      </c>
      <c r="H1056" s="10">
        <f>DCOUNTA(A4:T1041,G4,F1055:G1056)</f>
        <v>1</v>
      </c>
      <c r="I1056" s="10" t="s">
        <v>23</v>
      </c>
      <c r="J1056" s="10" t="s">
        <v>154</v>
      </c>
      <c r="K1056" s="10">
        <f>DCOUNTA(A4:T1041,J4,I1055:J1056)</f>
        <v>0</v>
      </c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2:32" s="9" customFormat="1" hidden="1"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</row>
    <row r="1058" spans="2:32" s="9" customFormat="1" hidden="1"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32" s="9" customFormat="1" hidden="1">
      <c r="B1059" s="9" t="s">
        <v>4</v>
      </c>
      <c r="D1059" s="9" t="s">
        <v>4</v>
      </c>
      <c r="E1059" s="10" t="s">
        <v>5</v>
      </c>
      <c r="F1059" s="10" t="s">
        <v>4</v>
      </c>
      <c r="G1059" s="10" t="s">
        <v>6</v>
      </c>
      <c r="H1059" s="10" t="s">
        <v>151</v>
      </c>
      <c r="I1059" s="10" t="s">
        <v>4</v>
      </c>
      <c r="J1059" s="10" t="s">
        <v>9</v>
      </c>
      <c r="K1059" s="10" t="s">
        <v>152</v>
      </c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32" s="9" customFormat="1" hidden="1">
      <c r="B1060" s="9" t="s">
        <v>156</v>
      </c>
      <c r="C1060" s="9">
        <f>DCOUNTA(A4:T1041,E4,B1059:B1060)</f>
        <v>0</v>
      </c>
      <c r="D1060" s="9" t="s">
        <v>156</v>
      </c>
      <c r="E1060" s="10">
        <f>DSUM(A4:T1041,F4,D1059:D1060)</f>
        <v>0</v>
      </c>
      <c r="F1060" s="10" t="s">
        <v>156</v>
      </c>
      <c r="G1060" s="10" t="s">
        <v>153</v>
      </c>
      <c r="H1060" s="10">
        <f>DCOUNTA(A4:T1041,G4,F1059:G1060)</f>
        <v>0</v>
      </c>
      <c r="I1060" s="10" t="s">
        <v>156</v>
      </c>
      <c r="J1060" s="10" t="s">
        <v>154</v>
      </c>
      <c r="K1060" s="10">
        <f>DCOUNTA(A4:T1041,J4,I1059:J1060)</f>
        <v>0</v>
      </c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32" s="9" customFormat="1" hidden="1"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32" s="9" customFormat="1" hidden="1">
      <c r="B1062" s="9" t="s">
        <v>4</v>
      </c>
      <c r="D1062" s="9" t="s">
        <v>4</v>
      </c>
      <c r="E1062" s="10" t="s">
        <v>5</v>
      </c>
      <c r="F1062" s="10" t="s">
        <v>4</v>
      </c>
      <c r="G1062" s="10" t="s">
        <v>6</v>
      </c>
      <c r="H1062" s="10" t="s">
        <v>151</v>
      </c>
      <c r="I1062" s="10" t="s">
        <v>4</v>
      </c>
      <c r="J1062" s="10" t="s">
        <v>9</v>
      </c>
      <c r="K1062" s="10" t="s">
        <v>152</v>
      </c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32" s="9" customFormat="1" hidden="1">
      <c r="B1063" s="9" t="s">
        <v>108</v>
      </c>
      <c r="C1063" s="9">
        <f>DCOUNTA(B4:T1041,B1062,B1062:B1063)</f>
        <v>1</v>
      </c>
      <c r="D1063" s="9" t="s">
        <v>108</v>
      </c>
      <c r="E1063" s="10">
        <f>DSUM(A4:T1041,F4,D1062:D1063)</f>
        <v>9.6069999999999993</v>
      </c>
      <c r="F1063" s="10" t="s">
        <v>108</v>
      </c>
      <c r="G1063" s="10" t="s">
        <v>153</v>
      </c>
      <c r="H1063" s="10">
        <f>DCOUNTA(A4:T1041,G4,F1062:G1063)</f>
        <v>1</v>
      </c>
      <c r="I1063" s="10" t="s">
        <v>108</v>
      </c>
      <c r="J1063" s="10" t="s">
        <v>154</v>
      </c>
      <c r="K1063" s="10">
        <f>DCOUNTA(A4:T1041,J4,I1062:J1063)</f>
        <v>1</v>
      </c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32" s="9" customFormat="1"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2:32" s="9" customFormat="1" ht="15.75">
      <c r="C1065" s="11" t="s">
        <v>157</v>
      </c>
      <c r="D1065" s="11" t="s">
        <v>158</v>
      </c>
      <c r="E1065" s="11" t="s">
        <v>159</v>
      </c>
      <c r="F1065" s="11" t="s">
        <v>160</v>
      </c>
      <c r="G1065" s="11" t="s">
        <v>161</v>
      </c>
      <c r="H1065" s="10"/>
      <c r="I1065" s="10"/>
      <c r="J1065" s="10"/>
      <c r="K1065" s="10"/>
      <c r="L1065" s="10"/>
      <c r="M1065" s="10"/>
      <c r="N1065" s="10"/>
      <c r="O1065" s="12"/>
      <c r="P1065" s="10"/>
      <c r="Q1065" s="10"/>
      <c r="R1065" s="10"/>
      <c r="S1065" s="10"/>
      <c r="T1065" s="10"/>
      <c r="AE1065" s="9" t="s">
        <v>162</v>
      </c>
      <c r="AF1065" s="9" t="s">
        <v>163</v>
      </c>
    </row>
    <row r="1066" spans="2:32" s="9" customFormat="1" ht="15.75">
      <c r="C1066" s="13">
        <f>C1047</f>
        <v>18</v>
      </c>
      <c r="D1066" s="14" t="s">
        <v>164</v>
      </c>
      <c r="E1066" s="14">
        <f>E1047</f>
        <v>86.052999999999983</v>
      </c>
      <c r="F1066" s="13">
        <f>H1047</f>
        <v>14</v>
      </c>
      <c r="G1066" s="13">
        <f>K1047</f>
        <v>2</v>
      </c>
      <c r="H1066" s="10"/>
      <c r="I1066" s="10"/>
      <c r="J1066" s="10"/>
      <c r="K1066" s="10"/>
      <c r="L1066" s="10"/>
      <c r="M1066" s="10"/>
      <c r="N1066" s="10"/>
      <c r="O1066" s="12"/>
      <c r="P1066" s="10"/>
      <c r="Q1066" s="10"/>
      <c r="R1066" s="10"/>
      <c r="S1066" s="10"/>
      <c r="T1066" s="10"/>
    </row>
    <row r="1067" spans="2:32" s="9" customFormat="1" ht="15.75">
      <c r="C1067" s="13">
        <f>C1050</f>
        <v>1</v>
      </c>
      <c r="D1067" s="14" t="s">
        <v>165</v>
      </c>
      <c r="E1067" s="14">
        <f>E1050</f>
        <v>3.488</v>
      </c>
      <c r="F1067" s="13">
        <f>H1050</f>
        <v>0</v>
      </c>
      <c r="G1067" s="13">
        <f>K1050</f>
        <v>0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</row>
    <row r="1068" spans="2:32" s="9" customFormat="1" ht="15.75">
      <c r="C1068" s="13">
        <f>C1053</f>
        <v>0</v>
      </c>
      <c r="D1068" s="14" t="s">
        <v>166</v>
      </c>
      <c r="E1068" s="14">
        <f>E1053</f>
        <v>0</v>
      </c>
      <c r="F1068" s="13">
        <f>H1053</f>
        <v>0</v>
      </c>
      <c r="G1068" s="13">
        <f>K1053</f>
        <v>0</v>
      </c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</row>
    <row r="1069" spans="2:32" s="9" customFormat="1" ht="15.75">
      <c r="C1069" s="13">
        <f>C1056</f>
        <v>2</v>
      </c>
      <c r="D1069" s="14" t="s">
        <v>167</v>
      </c>
      <c r="E1069" s="14">
        <f>E1056</f>
        <v>6.5919999999999996</v>
      </c>
      <c r="F1069" s="13">
        <f>H1056</f>
        <v>1</v>
      </c>
      <c r="G1069" s="13">
        <f>K1056</f>
        <v>0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</row>
    <row r="1070" spans="2:32" s="9" customFormat="1" ht="15.75">
      <c r="C1070" s="13">
        <f>C1060</f>
        <v>0</v>
      </c>
      <c r="D1070" s="14" t="s">
        <v>156</v>
      </c>
      <c r="E1070" s="14">
        <f>E1060</f>
        <v>0</v>
      </c>
      <c r="F1070" s="13">
        <f>H1060</f>
        <v>0</v>
      </c>
      <c r="G1070" s="13">
        <f>K1060</f>
        <v>0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</row>
    <row r="1071" spans="2:32" s="9" customFormat="1" ht="15.75">
      <c r="C1071" s="13">
        <f>C1063</f>
        <v>1</v>
      </c>
      <c r="D1071" s="14" t="s">
        <v>168</v>
      </c>
      <c r="E1071" s="14">
        <f>E1063</f>
        <v>9.6069999999999993</v>
      </c>
      <c r="F1071" s="13">
        <f>H1063</f>
        <v>1</v>
      </c>
      <c r="G1071" s="13">
        <f>K1063</f>
        <v>1</v>
      </c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</row>
    <row r="1072" spans="2:32" s="9" customFormat="1" ht="15.75">
      <c r="C1072" s="15"/>
      <c r="D1072" s="11" t="s">
        <v>169</v>
      </c>
      <c r="E1072" s="11">
        <f>E1066</f>
        <v>86.052999999999983</v>
      </c>
      <c r="F1072" s="15"/>
      <c r="G1072" s="10"/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</row>
    <row r="1073" spans="3:20" s="9" customFormat="1" ht="15.75">
      <c r="C1073" s="15"/>
      <c r="D1073" s="11" t="s">
        <v>170</v>
      </c>
      <c r="E1073" s="11">
        <f>E1066+E1067+E1068+E1069+E1070+E1071</f>
        <v>105.73999999999998</v>
      </c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</row>
    <row r="1074" spans="3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3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3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3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3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3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3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2021-02-17T22:33:36Z</dcterms:created>
  <dcterms:modified xsi:type="dcterms:W3CDTF">2021-02-17T22:33:45Z</dcterms:modified>
</cp:coreProperties>
</file>