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76" i="1"/>
  <c r="C1084" s="1"/>
  <c r="K1073"/>
  <c r="G1083" s="1"/>
  <c r="H1073"/>
  <c r="F1083" s="1"/>
  <c r="E1073"/>
  <c r="E1083" s="1"/>
  <c r="C1073"/>
  <c r="C1083" s="1"/>
  <c r="C1069"/>
  <c r="C1082" s="1"/>
  <c r="K1066"/>
  <c r="G1081" s="1"/>
  <c r="H1066"/>
  <c r="F1081" s="1"/>
  <c r="E1066"/>
  <c r="E1081" s="1"/>
  <c r="C1066"/>
  <c r="C1081" s="1"/>
  <c r="C1063"/>
  <c r="C1080" s="1"/>
  <c r="C1060"/>
  <c r="C1079" s="1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K1069" s="1"/>
  <c r="G1082" s="1"/>
  <c r="I15"/>
  <c r="H15"/>
  <c r="G15"/>
  <c r="H1069" s="1"/>
  <c r="F1082" s="1"/>
  <c r="F15"/>
  <c r="E1069" s="1"/>
  <c r="E1082" s="1"/>
  <c r="J14"/>
  <c r="K1076" s="1"/>
  <c r="G1084" s="1"/>
  <c r="I14"/>
  <c r="H14"/>
  <c r="G14"/>
  <c r="H1076" s="1"/>
  <c r="F1084" s="1"/>
  <c r="F14"/>
  <c r="E1076" s="1"/>
  <c r="E1084" s="1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K1063" s="1"/>
  <c r="G1080" s="1"/>
  <c r="I6"/>
  <c r="H6"/>
  <c r="G6"/>
  <c r="H1063" s="1"/>
  <c r="F1080" s="1"/>
  <c r="F6"/>
  <c r="E1063" s="1"/>
  <c r="E1080" s="1"/>
  <c r="J5"/>
  <c r="K1060" s="1"/>
  <c r="G1079" s="1"/>
  <c r="I5"/>
  <c r="H5"/>
  <c r="G5"/>
  <c r="H1060" s="1"/>
  <c r="F1079" s="1"/>
  <c r="F5"/>
  <c r="E1060" s="1"/>
  <c r="E1079" s="1"/>
  <c r="E1085" l="1"/>
  <c r="E1086"/>
</calcChain>
</file>

<file path=xl/sharedStrings.xml><?xml version="1.0" encoding="utf-8"?>
<sst xmlns="http://schemas.openxmlformats.org/spreadsheetml/2006/main" count="323" uniqueCount="190">
  <si>
    <t>DISFUNCIÓN Y FALLO ORGÁNICO EN LA AGRESIÓN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</si>
  <si>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</si>
  <si>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</si>
  <si>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</si>
  <si>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</si>
  <si>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</si>
  <si>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</si>
  <si>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</si>
  <si>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</si>
  <si>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</si>
  <si>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</si>
  <si>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</si>
  <si>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</si>
  <si>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</si>
  <si>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</si>
  <si>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</si>
  <si>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</si>
  <si>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</si>
  <si>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</si>
  <si>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</si>
  <si>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Nunez-Villaveiran, Teresa; Gonzalez-Castro, Alejandro; Nevado-Losada, Emilio; Garcia-de-Lorenzo, Abelardo; Garro, Pau</t>
  </si>
  <si>
    <t>All for One and One for All: Voluntary Physicians in the Intensive Medicine Units During the COVID-19 Outbreak in Spain.</t>
  </si>
  <si>
    <t>Disaster medicine and public health preparedness</t>
  </si>
  <si>
    <t>Article</t>
  </si>
  <si>
    <t>Plastic and Reconstructive Surgery Unit, Hospital General de Granollers, Barcelona, Spain.; Intensive Care Department, Hospital Universitario Marques de Valdecilla, Santander, Spain.; Intensive Care Department, Hospital Universitario Principe de Asturias, Madrid, Spain.; Intensive Care Department, Hospital Universitario La Paz, Madrid, Spain.; Intensive Care Department, Hospital General de Granollers, Barcelona, Spain.</t>
  </si>
  <si>
    <t>no tiene</t>
  </si>
  <si>
    <t>1938-744X</t>
  </si>
  <si>
    <t>2020 Oct 12 (Epub 2020 Oct 12)</t>
  </si>
  <si>
    <t>Agrifoglio Rotaeche, A; Cachafeiro Fucinos, L; Hernandez Bernal, M; Garcia de Lorenzo Y Mateos, A</t>
  </si>
  <si>
    <t>Critically ill patients infected with HIV: 15 years of experience.</t>
  </si>
  <si>
    <t>Medicina intensiva</t>
  </si>
  <si>
    <t>Letter</t>
  </si>
  <si>
    <t>Servicio de Medicina Intensiva, Hospital Universitario La Paz/Carlos III/IdiPAZ, Paseo de la Castellana 264, 28046 Madrid, Spain. Electronic address: alexander_agrifoglio@yahoo.es.; Servicio de Medicina Intensiva, Hospital Universitario La Paz/Carlos III/IdiPAZ, Paseo de la Castellana 264, 28046 Madrid, Spain.</t>
  </si>
  <si>
    <t>1578-6749</t>
  </si>
  <si>
    <t>2020 Aug 24 (Epub 2020 Aug 24)</t>
  </si>
  <si>
    <t>Agrifoglio, A; Cachafeiro, L; Figueira, JC; Anon, JM; de Lorenzo, AG</t>
  </si>
  <si>
    <t>Critically ill patients with COVID-19 and candidaemia: We must keep this in mind</t>
  </si>
  <si>
    <t>JOURNAL DE MYCOLOGIE MEDICALE</t>
  </si>
  <si>
    <t>[Agrifoglio, A.; Cachafeiro, L.; Figueira, J. C.; Anon, J. M.; Garcia de Lorenzo, A.] Hosp Univ La Paz, Dept Intens Care Med, Paseo Castellana 264, Madrid 28046, Spain</t>
  </si>
  <si>
    <t>Agrifoglio, A (corresponding author), Hosp Univ La Paz, Dept Intens Care Med, Paseo Castellana 264, Madrid 28046, Spain.</t>
  </si>
  <si>
    <t>1156-5233</t>
  </si>
  <si>
    <t>DEC</t>
  </si>
  <si>
    <t>Villar, J; Ferrando, C; Martinez, D; Ambros, A; Munoz, T; Soler, JA; Aguilar, G; Alba, F; Gonzalez-Higueras, E; Conesa, LA; Martin-Rodriguez, C; Diaz-Dominguez, FJ; Serna-Grande, P; Rivas, R; Ferreres, J; Belda, J; Capilla, L; Tallet, A; Anon, JM; Fernandez, RL; Gonzalez-Martin, JM</t>
  </si>
  <si>
    <t>Dexamethasone treatment for the acute respiratory distress syndrome: a multicentre, randomised controlled trial</t>
  </si>
  <si>
    <t>LANCET RESPIRATORY MEDICINE</t>
  </si>
  <si>
    <t>[Villar, Jesus; Ferrando, Carlos; Anon, Jose M.; Fernandez, Rosa L.] Inst Salud Carlos III, Ctr Invest Biomed Red Enfermedades Resp, Madrid, Spain; [Ferrando, Carlos] Hosp Clin Barcelona, Dept Anesthesiol &amp; Crit Care, Barcelona, Spain; [Villar, Jesus; Fernandez, Rosa L.] Hosp Univ Dr Negrin, Multidisciplinary Organ Dysfunct Evaluat Res Netw, Res Unit, Las Palmas Gran Canaria, Spain; [Villar, Jesus] St Michaels Hosp, Li Ka Shing Knowledge Inst, Keenan Res Ctr Biomed Sci, Toronto, ON, Canada; [Ferrando, Carlos; Aguilar, Gerardo; Belda, Javier] Hosp Clin Univ Valencia, Dept Anesthesiol, Valencia, Spain; [Martinez, Domingo; Soler, Juan A.; Conesa, Luis A.] Hosp Virgen Arrixaca, Intens Care Unit, Murcia, Spain; [Ambros, Alfonso; Martin-Rodriguez, Carmen] Hosp Gen Ciudad Real, Intens Care Unit, Ciudad Real, Spain; [Munoz, Tomas; Serna-Grande, Pablo] Hosp Univ Cruces, Intens Care Unit, Barakaklo, Spain; [Alba, Francisco] Hosp Nuestra Senora Prado, Intens Care Unit, Toledo, Spain; [Gonzalez-Higueras, Elena] Hosp Virgen de La Luz, Intens Care Unit, Cuenca, Spain; [Diaz-Dominguez, Francisco J.] Complejo Univ Asistencial Leon, Intens Care Unit, Leon, Spain; [Rivas, Rosana] Hosp Galdakao Usansolo, Intens Care Unit, Usansolo, Spain; [Ferreres, Jose] Hosp Clin Univ, Intens Care Unit, Valencia, Spain; [Capilla, Lucia] Hosp Univ Morales Meseguer, Intens Care Med, Murcia, Spain; [Capilla, Lucia] Hosp Gen Univ Rafael Mendez, Intens Care Unit, Murcia, Spain; [Tallet, Alec] Hosp Gen Segovia, Intens Care Unit, Segovia, Spain; [Anon, Jose M.] Hosp Univ La Paz, Intens Care Unit, IdiPAZ, Madrid, Spain; [Gonzalez-Martin, Jesus M.] Hosp Univ Dr Negrin, Biostat Res Unit, Las Palmas Gran Canaria, Spain</t>
  </si>
  <si>
    <t>Villar, J (corresponding author), Hosp Univ Dr Negrin, Las Palmas Gran Canaria 35019, Spain.</t>
  </si>
  <si>
    <t>2213-2600</t>
  </si>
  <si>
    <t>MAR</t>
  </si>
  <si>
    <t>Cabeza, EF; Sanchez-Sanchez, M; Fucinos, LC; de Lorenzo, AG</t>
  </si>
  <si>
    <t>Early acute kidney injury in severe burns</t>
  </si>
  <si>
    <t>BURNS</t>
  </si>
  <si>
    <t>[Flores Cabeza, E.; Sanchez-Sanchez, M.; Cachafeiro Fucinos, L.; Garcia de Lorenzo, A.] Hosp Univ La Paz Cantoblanco CarlosIII IdiPAZ, Serv Med Intens, Paseo Castellana 261, Madrid 28046, Spain</t>
  </si>
  <si>
    <t>Sanchez-Sanchez, M (corresponding author), Hosp Univ La Paz Cantoblanco CarlosIII IdiPAZ, Serv Med Intens, Paseo Castellana 261, Madrid 28046, Spain.</t>
  </si>
  <si>
    <t>0305-4179</t>
  </si>
  <si>
    <t>SEP</t>
  </si>
  <si>
    <t>Culebras, JM; de Lorenzo, AG</t>
  </si>
  <si>
    <t>Eduard Jaurrieta Mas (1948-2020) In memoriam</t>
  </si>
  <si>
    <t>NUTRICION HOSPITALARIA</t>
  </si>
  <si>
    <t>[Culebras, Jesus M.] Acad Med Valladolid, Valladolid, Spain; [Culebras, Jesus M.; Garcia de Lorenzo, Abelardo] Acad Espanola Nutr &amp; Dietet, Valladolid, Spain; [Culebras, Jesus M.] Inst Espana, Madrid, Spain; [Garcia de Lorenzo, Abelardo] UAM, Med Intens, Madrid, Spain; [Garcia de Lorenzo, Abelardo] Hosp Univ La Paz Carlos III Cantoblanco, IdiPAZ, Serv Med Intens, Madrid, Spain</t>
  </si>
  <si>
    <t>Culebras, JM (corresponding author), Acad Med Valladolid, Valladolid, Spain.; Culebras, JM (corresponding author), Acad Espanola Nutr &amp; Dietet, Valladolid, Spain.; Culebras, JM (corresponding author), Inst Espana, Madrid, Spain.</t>
  </si>
  <si>
    <t>0212-1611</t>
  </si>
  <si>
    <t>SEP-OCT</t>
  </si>
  <si>
    <t>Villar, J; Anon, JM; Ferrando, C; Aguilar, G; Munoz, T; Ferreres, J; Ambros, A; Aldecoa, C; Suarez-Sipmann, F; Thorpe, KE; Juni, P; Slutsky, AS</t>
  </si>
  <si>
    <t>Efficacy of dexamethasone treatment for patients with the acute respiratory distress syndrome caused by COVID-19: study protocol for a randomized controlled superiority trial</t>
  </si>
  <si>
    <t>TRIALS</t>
  </si>
  <si>
    <t>[Villar, Jesus; Anon, Jose M.; Ferrando, Carlos; Suarez-Sipmann, Fernando] Inst Salud Carlos III, CIBER Enfermedades Resp, Madrid, Spain; [Villar, Jesus] Hosp Univ Dr Negrin, Res Unit, Multidisciplinary Organ Dysfunct Evaluat Res Netw, Barranco Ballena S-N,4th Floor South Wing, Las Palmas Gran Canaria 35019, Spain; [Villar, Jesus; Slutsky, Arthur S.] St Michaels Hosp, Keenan Res Ctr Biomed Sci, Li Ka Shing Knowledge Inst, Toronto, ON, Canada; [Anon, Jose M.] Hosp Univ La Paz, Intens Care Unit, IdIPaz, Madrid, Spain; [Ferrando, Carlos] Hosp Clin Barcelona, Dept Anesthesia &amp; Crit Care, Barcelona, Spain; [Aguilar, Gerardo] Hosp Clin Univ, Dept Anesthesia, Valencia, Spain; [Munoz, Tomas] Hosp Univ Cruces, Intens Care Unit, Baracaldo, Vizcaya, Spain; [Ferreres, Jose] Hosp Clin Univ, Intens Care Unit, Valencia, Spain; [Ambros, Alfonso] Hosp Gen Univ Ciudad Real, Intens Care Unit, Ciudad Real, Spain; [Aldecoa, Cesar] Hosp Univ Rio Hortega, Dept Anesthesia, Valladolid, Spain; [Suarez-Sipmann, Fernando] Hosp Univ La Princesa, Intens Care Unit, Madrid, Spain; [Thorpe, Kevin E.; Juni, Peter] Li Ka Shing Knowledge Inst, Appl Hlth Res Ctr, Toronto, ON, Canada; [Thorpe, Kevin E.] Univ Toronto, Dalla Lana Sch Publ Hlth, Toronto, ON, Canada; [Juni, Peter; Slutsky, Arthur S.] Univ Toronto, Dept Med, Toronto, ON, Canada; [Juni, Peter] Univ Toronto, Inst Hlth Policy Management &amp; Evaluat, Toronto, ON, Canada</t>
  </si>
  <si>
    <t>Villar, J (corresponding author), Inst Salud Carlos III, CIBER Enfermedades Resp, Madrid, Spain.; Villar, J (corresponding author), Hosp Univ Dr Negrin, Res Unit, Multidisciplinary Organ Dysfunct Evaluat Res Netw, Barranco Ballena S-N,4th Floor South Wing, Las Palmas Gran Canaria 35019, Spain.; Villar, J (corresponding author), St Michaels Hosp, Keenan Res Ctr Biomed Sci, Li Ka Shing Knowledge Inst, Toronto, ON, Canada.</t>
  </si>
  <si>
    <t>1745-6215</t>
  </si>
  <si>
    <t>AUG 16</t>
  </si>
  <si>
    <t>Gonzalez-Castro, A; Escudero-Acha, P; Penasco, Y; Leizaola, O; Sanchez, VMD; de Lorenzo, AG</t>
  </si>
  <si>
    <t>Intensive care during the 2019-coronavirus epidemic</t>
  </si>
  <si>
    <t>MEDICINA INTENSIVA</t>
  </si>
  <si>
    <t>[Gonzalez-Castro, A.; Escudero-Acha, P.; Penasco, Y.] Hosp Univ Marques de Valdecilla, Serv Med Intens, Santander, Cantabria, Spain; [Leizaola, O.] Hosp Univ Cent Asturias, Serv Med Intens, Oviedo, Asturias, Spain; [de Pinillos Sanchez, V. Martinez] Complejo Hosp Jaen, Jaen, Spain; [Garcia de Lorenzo, A.] Hosp Univ La Paz Carlos III, Serv Med Intens, IdiPAZ, Madrid, Spain</t>
  </si>
  <si>
    <t>Gonzalez-Castro, A (corresponding author), Hosp Univ Marques de Valdecilla, Serv Med Intens, Santander, Cantabria, Spain.</t>
  </si>
  <si>
    <t>0210-5691</t>
  </si>
  <si>
    <t>AUG-SEP</t>
  </si>
  <si>
    <t>Herrero De Lucas, Eva; Sanchez-Sanchez, Manuel; Cachafeiro Fucinos, Lucia; Agrifoglio Rotaeche, Alexander; Martinez Mendez, Jose Ramon; Flores Cabeza, Eva; Millan Estan, Pablo; Garcia-de-Lorenzo, Abelardo</t>
  </si>
  <si>
    <t>Lactate and lactate clearance in critically burned patients: usefulness and limitations as a resuscitation guide and as a prognostic factor.</t>
  </si>
  <si>
    <t>Burns : journal of the International Society for Burn Injuries</t>
  </si>
  <si>
    <t>Servicio de Medicina Intensiva. Hospital Universitario La Paz-Cantoblanco-CarlosIII/IdiPAZ. Paseo de la Castellana 261. Madrid 28046. Spain.; Servicio de Medicina Intensiva. Hospital Universitario La Paz-Cantoblanco-CarlosIII/IdiPAZ. Paseo de la Castellana 261. Madrid 28046. Spain. Electronic address: manuelsanchezsa@gmail.com.; Servicio de Cirugia Plastica y Reparadora. Hospital Universitario La Paz-Cantoblanco-CarlosIII/IdiPAZ. Paseo de la Castellana 261. Madrid 28046. Spain.</t>
  </si>
  <si>
    <t>1879-1409</t>
  </si>
  <si>
    <t>2020 Dec (Epub 2020 Jun 21)</t>
  </si>
  <si>
    <t>1839-1847</t>
  </si>
  <si>
    <t>Mayer, K; Klek, S; Garcia-de-Lorenzo, A; Rosenthal, MD; Li, A; Evans, DC; Muscaritoli, M; Martindale, RG</t>
  </si>
  <si>
    <t>Lipid Use in Hospitalized Adults Requiring Parenteral Nutrition</t>
  </si>
  <si>
    <t>JOURNAL OF PARENTERAL AND ENTERAL NUTRITION</t>
  </si>
  <si>
    <t>Review</t>
  </si>
  <si>
    <t>[Mayer, Konstantin] ViDia Kliniken Karlsruhe, Med Klin 4, Sudendstr 32, D-76137 Karlsruhe, Germany; [Klek, Stanislaw] Stanley Dudricks Mem Hosp, Intestinal Failure Unit, Dept Gen &amp; Oncol Surg, Skawina, Poland; [Garcia-de-Lorenzo, Abelardo] La Paz Univ Hosp, Intens Care Med Dept, Madrid, Spain; [Rosenthal, Martin D.] Univ Florida, Coll Med, Dept Surg, Div Trauma &amp; Acute Care Surg, Gainesville, FL USA; [Li, Ang] Capital Med Univ, Xuanwu Hosp, Dept Gen Surg, Beijing, Peoples R China; [Evans, David C.] Ohio State Univ, Med Ctr, Dept Surg, Columbus, OH 43210 USA; [Muscaritoli, Maurizio] Sapienza Univ Rome, Dept Clin Med, Rome, Italy; [Martindale, Robert G.] Oregon Hlth &amp; Sci Univ, Dept Surg, Portland, OR 97201 USA</t>
  </si>
  <si>
    <t>Mayer, K (corresponding author), ViDia Kliniken Karlsruhe, Med Klin 4, Sudendstr 32, D-76137 Karlsruhe, Germany.</t>
  </si>
  <si>
    <t>0148-6071</t>
  </si>
  <si>
    <t>FEB</t>
  </si>
  <si>
    <t>S28</t>
  </si>
  <si>
    <t>Fucinos, LC; Sanchez, MS; Mateos, AGDY</t>
  </si>
  <si>
    <t>Mechanical ventilation in critically ill burn patient with inhalation injury: Can we avoid it?</t>
  </si>
  <si>
    <t>Editorial Material</t>
  </si>
  <si>
    <t>[Cachafeiro Fucinos, L.; Sanchez Sanchez, M.; Garcia de Lorenzo y Mateos, A.] Hosp Univ La Paz IdiPaz, Grp Trabajo Disfunc &amp; Fallo Orgdnico Agres, Serv Med Intens, Madrid, Spain</t>
  </si>
  <si>
    <t>Fucinos, LC (corresponding author), Hosp Univ La Paz IdiPaz, Grp Trabajo Disfunc &amp; Fallo Orgdnico Agres, Serv Med Intens, Madrid, Spain.</t>
  </si>
  <si>
    <t>JAN-FEB</t>
  </si>
  <si>
    <t>Lazaro-Perona, F; Dandouh, E; Roman-Soto, S; Jimenez-Rodriguez, S; Rodriguez-Antolin, C; de la Calle, F; Agrifoglio, A; Membrillo, FJ; Garcia-Rodriguez, J; Mingorance, J</t>
  </si>
  <si>
    <t>Metagenomic Detection of Two Vientoviruses in a Human Sputum Sample</t>
  </si>
  <si>
    <t>VIRUSES-BASEL</t>
  </si>
  <si>
    <t>[Lazaro-Perona, Fernando; Dandouh, Elias; Roman-Soto, Sergio; Jimenez-Rodriguez, Sonia; Garcia-Rodriguez, Julio; Mingorance, Jesus] Hosp Univ La Paz, Serv Microbiol, Madrid 28046, Spain; [Rodriguez-Antolin, Carlos] Hosp Univ La Paz, Inst Genet Med &amp; Mol INGEMM, Canc Epigenet Lab, Madrid 28046, Spain; [de la Calle, Fernando] Hosp Univ La Paz, Serv Med Interna, Secc Infecciosas, Madrid 28046, Spain; [de la Calle, Fernando] Hosp Univ La Paz, Serv Med Interna, Unidad Med Trop &amp; Viajero, Madrid 28046, Spain; [Agrifoglio, Alexander] Hosp Univ La Paz, Unidad Med Intens, Madrid 28046, Spain; [Javier Membrillo, Francisco] Hosp Cent Defensa Gomez Ulla, CBRN, Madrid 28047, Spain; [Javier Membrillo, Francisco] Hosp Cent Defensa Gomez Ulla, Infect Dis Unit, Madrid 28047, Spain</t>
  </si>
  <si>
    <t>Mingorance, J (corresponding author), Hosp Univ La Paz, Serv Microbiol, Madrid 28046, Spain.</t>
  </si>
  <si>
    <t>1999-4915</t>
  </si>
  <si>
    <t>Balandin Moreno, B; Ballesteros Ortega, D; Ruiz de Luna Gonzalez, R; Lopez Vergara, L; Pintado Garcia, V; Sancho Gonzalez, M; Soriano Cuesta, C; Perez Pedrero, M J; Asensio Martin, M J; Fernandez Simon, I; Rodriguez Serrano, D A; Silva Obregon, J A; Chicot Llano, M; Iranzo Valero, R; Martinez Sagasti, F; Royuela Vicente, A</t>
  </si>
  <si>
    <t>MULTICENTER STUDY OF CEFTOLOZANE/TAZOBACTAM FOR TREATMENT OF PSEUDOMONAS AERUGINOSA INFECTIONS IN CRITICALLY ILL PATIENTS.</t>
  </si>
  <si>
    <t>International journal of antimicrobial agents</t>
  </si>
  <si>
    <t>Department of Critical Care Medicine, Hospital Universitario Puerta de Hierro, Majadahonda, Spain. Electronic address: balandinmoreno@gmail.com.; Department of Critical Care Medicine, Hospital Universitario Puerta de Hierro, Majadahonda, Spain.; Department of Critical Care Medicine, Hospital Universitario Fundacion de Alcorcon, Madrid, Spain.; Department of Critical Care Medicine, Hospital Universitario Clinico San Carlos, Madrid, Spain.; Department of Infectious Diseases, Hospital Universitario Ramon y Cajal, Madrid, Spain.; Department of Critical Care Medicine, Hospital Universitario Gregorio Maranon, Madrid, Spain.; Department of Critical Care Medicine, Hospital Universitario Ramon y Cajal, Madrid, Spain.; Department of Critical Care Medicine, Complejo Hospitalario de Toledo, Toledo, Spain.; Department of Critical Care Medicine, Hospital Universitario La Paz, Madrid, Spain.; Department of Critical Care Medicine, Complejo Hospitalario Ruber Juan Bravo, Madrid, Spain.; Department of Critical Care Medicine, Hospital Universitario Principe de Asturias, Alcala de Henares, Spain.; Department of Critical Care Medicine, Hospital Universitario de Guadalajara, Guadalajara, Spain.; Department of Critical Care Medicine, Hospital Universitario de La Princesa, Madrid, Spain.; Department of Anesthesiology, Hospital Universitario Puerta de Hierro, Majadahonda, Spain.; Clinical Biostatistics, Instituto de Investigacion Puerta de Hierro (IDIPHIM), Hospital Universitario Puerta de Hierro, Majadahonda, Spain.</t>
  </si>
  <si>
    <t>1872-7913</t>
  </si>
  <si>
    <t>2020 Dec 18 (Epub 2020 Dec 18)</t>
  </si>
  <si>
    <t>Garcia-de-Lorenzo, A; Jimenez, V; Feliu, J; Asensio, M J; Civantos, B; Anon, J M</t>
  </si>
  <si>
    <t>Multidisciplinary rounds in oncology and hematology: Are they superior to rapid response teams?</t>
  </si>
  <si>
    <t>Servicio de Medicina Intensiva, Hospital Universitario La Paz, IdiPAZ, Madrid, Espana; Facultad de Medicina, Universidad Autonoma de Madrid, Madrid, Espana. Electronic address: agdl@telefonica.net.; Servicio de Hematologia, Hospital Universitario La Paz, IdiPAZ, Madrid, Espana.; Servicio de Oncologia Medic, Hospital Universitario La Paz, IdiPAZ, Madrid, Espana.; Servicio de Medicina Intensiva, Hospital Universitario La Paz, IdiPAZ, Madrid, Espana.; Servicio de Medicina Intensiva, Hospital Universitario La Paz, IdiPAZ, Madrid, Espana; CIBER de Enfermedades Respiratorias (CIBERES), Instituto de Salud Carlos III (ISCIII), Madrid, Espana.</t>
  </si>
  <si>
    <t>2020 Mar 20 (Epub 2020 Mar 20)</t>
  </si>
  <si>
    <t>Garcia-Martinez, MA; Gonzalez, JCM; Mateos, AGDLY; Teijeira, S</t>
  </si>
  <si>
    <t>Muscle weakness: Understanding the principles of myopathy and neuropathy in the critically ill patient and the management options</t>
  </si>
  <si>
    <t>CLINICAL NUTRITION</t>
  </si>
  <si>
    <t>[Angel Garcia-Martinez, Miguel] Hosp Univ Torrevieja, Dept Intens Care Med, Ctra Torrevieja San Miguel de Salinas S-N, Alicante 03186, Spain; [Montejo Gonzalez, Juan Carlos] Hosp Univ 12 Octubre, Dept Intens Care Med, Av Cordoba S-N, Madrid 28041, Spain; [Garcia-de-Lorenzo y Mateos, Abelardo] Hosp Univ La Paz Carlos III, Dept Intens Care Med, IdiPAZ, Paseo Castellana 261, Madrid 28046, Spain; [Teijeira, Susana] Complejo Hosp Univ Vigo, SERGAS UVIGO, Rare Dis &amp; Pediat Med Res Grp, Galicia Sur Hlth Res Inst,IIS Galicia Sur, Calle Clara Campoamor 341, Vigo 36312, Pontevedra, Spain</t>
  </si>
  <si>
    <t>Garcia-Martinez, MA (corresponding author), Hosp Univ Torrevieja, Serv Med Intens, Ctra Torrevieja San Miguel de Salinas S-N,CV 95, Alicante 03186, Spain.</t>
  </si>
  <si>
    <t>0261-5614</t>
  </si>
  <si>
    <t>MAY</t>
  </si>
  <si>
    <t>S20</t>
  </si>
  <si>
    <t>Sanchez-Sanchez, M; Martinez, JR; Civantos, B; Millan, P</t>
  </si>
  <si>
    <t>Perioperative in Intensive Medicine of reconstructive surgery and burned patients</t>
  </si>
  <si>
    <t>[Sanchez-Sanchez, M.; Civantos, B.; Millan, P.] Hosp Univ La Paz Carlos III Cantoblanco, Serv Med Intens, Unidad Quemados Crit, IdiPaz, Madrid, Spain; [Martinez, J. R.] Hosp Univ La Paz Cantoblanco Carlos III, Serv Cirugia Plast Estet &amp; Reparadora, Unidad Quemados Crit, IdiPaz, Madrid, Spain</t>
  </si>
  <si>
    <t>Sanchez-Sanchez, M (corresponding author), Hosp Univ La Paz Carlos III Cantoblanco, Serv Med Intens, Unidad Quemados Crit, IdiPaz, Madrid, Spain.</t>
  </si>
  <si>
    <t>S38</t>
  </si>
  <si>
    <t>Gonzalez-Castro, A; de Lorenzo, AG; Escudero-Acha, P; Rodriguez-Borregan, JC</t>
  </si>
  <si>
    <t>Post-intensive care syndrome after SARS-CoV-2 pandemic</t>
  </si>
  <si>
    <t>[Gonzalez-Castro, A.; Escudero-Acha, P.; Rodriguez-Borregan, J. C.] Hosp Univ Marques de Valdecilla, Serv Med Intens, Santander, Cantabria, Spain; [Garcia de Lorenzo, A.] Hosp Univ La Paz Carlos III, Serv Med Intens, IdiPAZ, Madrid, Spain</t>
  </si>
  <si>
    <t>NOV</t>
  </si>
  <si>
    <t>Anon, JM; Curto, J; Del Rosario Urbez, M; Burnham, PM; Testillano, ML; de la Cerda, G; Alvarez-Rojas, E; Garcia De Lorenzo, A</t>
  </si>
  <si>
    <t>Postintensive care syndrome and follow-up clinics: results after a two-year pilot</t>
  </si>
  <si>
    <t>MINERVA ANESTESIOLOGICA</t>
  </si>
  <si>
    <t>[Anon, Jose M.; Garcia De Lorenzo, Abelardo] Cantoblanco Univ Hosp IdiPAZ, La Paz Carlos III, Dept Intens Care Med, Madrid, Spain; [Anon, Jose M.] Carlos III Hlth Inst, CIBER Resp Dis, Madrid, Spain; [Curto, Javier] Cantoblanco Univ Hosp IdiPAZ, La Paz Carlos III, Dept Psychiat, Madrid, Spain; [Del Rosario Urbez, Maria; Burnham, Paul M.] Cantoblanco Univ Hosp IdiPAZ, La Paz Carlos III, Dept Phys Med &amp; Rehabil, Madrid, Spain; [Testillano, Maria L.] Cantoblanco Univ Hosp IdiPAZ, La Paz Carlos III, Dept Pharm, Madrid, Spain; [de la Cerda, Gonzalo] Queens Hosp, Dept Intens Care Med, Romford, Essex, England; [Alvarez-Rojas, Elena] Cantoblanco Univ Hosp IdiPAZ, La Paz Carlos III, Unit Pediat Intens Care, Madrid, Spain</t>
  </si>
  <si>
    <t>Anon, JM (corresponding author), Cantoblanco Univ Hosp IdiPAZ, Dept Intens Care Med, CIBER Resp Dis, Carlos III Hlth Inst,La Paz Carlos III, Paseo Castellana 264, Madrid 28046, Spain.</t>
  </si>
  <si>
    <t>0375-9393</t>
  </si>
  <si>
    <t>Martinez, MAG; Zurbano, IMD; Mateos, AGDY</t>
  </si>
  <si>
    <t>Recommendations for specialized nutritional-metabolic treatment of the critical patient: Metabolic response to stress. Metabolism and Nutrition Working Group of the Spanish Society of Intensive and Critical Care Medicine and Coronary Units (SEMICYUC)</t>
  </si>
  <si>
    <t>[Garcia Martinez, M. A.] Hosp Univ Torrevieja, Serv Med Intens, Alicante, Spain; [de Lagran Zurbano, I. Martinez] Hosp Badalona Germans Trias &amp; Pujol, Serv Med Intens, Barcelona, Spain; [de Lorenzo y Mateos, A. Garcia] Hosp Univ La Paz Carlos III, Serv Med Intens, Madrid, Spain</t>
  </si>
  <si>
    <t>Martinez, MAG (corresponding author), Hosp Univ Torrevieja, Serv Med Intens, Alicante, Spain.</t>
  </si>
  <si>
    <t>JUN</t>
  </si>
  <si>
    <t>Guillen-Guio, B; Lorenzo-Salazar, JM; Ma, SF; Hou, PC; Hernandez-Beeftink, T; Corrales, A; Garcia-Laorden, MI; Jou, J; Espinosa, E; Muriel, A; Dominguez, D; Lorente, L; Martin, MM; Rodriguez-Gallego, C; Sole-Violan, J; Ambros, A; Carriedo, D; Blanco, J; Anon, JM; Reilly, JP; Jones, TK; Ittner, CAG; Feng, R; Schoneweck, F; Kiehntopf, M; Noth, I; Scholz, M; Brunkhorst, FM; Scherag, A; Meyer, NJ; Villar, J; Flores, C</t>
  </si>
  <si>
    <t>Sepsis-associated acute respiratory distress syndrome in individuals of European ancestry: a genome-wide association study</t>
  </si>
  <si>
    <t>[Guillen-Guio, Beatriz; Hernandez-Beeftink, Tamara; Corrales, Almudena; Flores, Carlos] Hosp Univ Nuestra Senora Candelaria, Res Unit, Santa Cruz De Tenerife 38010, Spain; [Espinosa, Elena; Dominguez, David] Hosp Univ Nuestra Senora Candelaria, Dept Anesthesiol, Santa Cruz De Tenerife, Spain; [Martin, Maria M.] Hosp Univ Nuestra Senora Candelaria, Intens Care Unit, Santa Cruz De Tenerife, Spain; [Lorenzo-Salazar, Jose M.; Flores, Carlos] Inst Tecnol &amp; Energias Renovables, Genom Div, Santa Cruz De Tenerife, Spain; [Ma, Shwu-Fan; Hou, Pei-Chi; Noth, Imre] Univ Virginia, Dept Med, Div Pulm &amp; Crit Care Med, Charlottesville, VA USA; [Hernandez-Beeftink, Tamara; Isabel Garcia-Laorden, M.; Villar, Jesus] Hosp Univ Gran Canada Dr Negrin, Res Unit, Las Palmas Gran Canaria, Spain; [Rodriguez-Gallego, Carlos] Hosp Univ Gran Canada Dr Negrin, Dept Immunol, Las Palmas Gran Canaria, Spain; [Sole-Violan, Jordi] Hosp Univ Gran Canada Dr Negrin, Intens Care Unit, Las Palmas Gran Canaria, Spain; [Corrales, Almudena; Isabel Garcia-Laorden, M.; Sole-Violan, Jordi; Blanco, Jesus; Anon, Jose M.; Villar, Jesus; Flores, Carlos] Inst Salud Carlos III, CIBER Enfermedades Resp, Madrid, Spain; [Jou, Jonathan] Univ Illinois, Coll Med Peoria, Peoria, IL USA; [Muriel, Arturo; Blanco, Jesus] Hosp Univ Rio Hortega, Intens Care Unit, Valladolid, Spain; [Lorente, Leonardo] Hosp Univ Canarias La Laguna, Intens Care Unit, Tenerife, Spain; [Ambros, Alfonso] Hosp Gen Ciudad Real, Intens Care Unit, Ciudad Real, Spain; [Carriedo, Demetrio] Complejo Hosp Univ Leon, Intens Care Unit, Leon, Spain; [Anon, Jose M.] Hosp Univ la Paz, Intens Care Unit, IdiPAZ, Madrid, Spain; [Reilly, John P.; Jones, Tiffanie K.; Ittner, Caroline A. G.; Meyer, Nuala J.] Univ Penn, Div Pulm Allergy &amp; Crit Care Med, Perelman Sch Med, Philadelphia, PA 19104 USA; [Feng, Rui] Univ Penn, Dept Biostat Epidemiol &amp; Informat, Philadelphia, PA 19104 USA; [Schoneweck, Franziska; Scherag, Andre] Jena Univ Hosp, Integrated Res &amp; Treatment Ctr, Jena, Germany; [Scherag, Andre] Jena Univ Hosp, Inst Med Stat Comp &amp; Data Sci, Jena, Germany; [Kiehntopf, Michael] Jena Univ Hosp, Ctr Sepsis Control &amp; Care, Inst Clin Chem &amp; Lab Diagnost, Jena, Germany; [Kiehntopf, Michael] Jena Univ Hosp, Integrated Biobank Jena, Jena, Germany; [Brunkhorst, Frank M.] Jena Univ Hosp, Ctr Clin Studies, Jena, Germany; [Brunkhorst, Frank M.] Jena Univ Hosp, Paul Martini Clin Sepsis Res Unit, Dept Anesthesiol &amp; Intens Care Med, Jena, Germany; [Scholz, Markus] Univ Leipzig, Inst Med Informat Stat &amp; Epidemiol, Leipzig, Germany; [Villar, Jesus] St Michaels Hosp, Keenan Res Ctr Biomed Sci, Li Ka Shing Knowledge Inst, Toronto, ON, Canada; [Flores, Carlos] Univ La Laguna, Inst Tecnol Biomed, Santa Cruz De Tenerife, Spain</t>
  </si>
  <si>
    <t>Flores, C (corresponding author), Hosp Univ Nuestra Senora Candelaria, Res Unit, Santa Cruz De Tenerife 38010, Spain.</t>
  </si>
  <si>
    <t>Martindale, RG; Berlana, D; Boullata, JI; Cai, W; Calder, PC; Deshpande, GH; Evans, D; Garcia-de-Lorenzo, A; Goulet, OJ; Li, A; Mayer, K; Mundi, MS; Muscaritoli, M; Pradelli, L; Rosenthal, M; Seo, JM; Waitzberg, DL; Klek, S</t>
  </si>
  <si>
    <t>Summary of Proceedings and Expert Consensus Statements From the International Summit "Lipids in Parenteral Nutrition"</t>
  </si>
  <si>
    <t>[Martindale, Robert G.] Oregon Hlth &amp; Sci Univ, Dept Surg, 3181 Sw Sam Jackson Pk Rd,L223A, Portland, OR 97239 USA; [Berlana, David] Univ Barcelona, Pharm Serv, Vall dHebron Barcelona Hosp Campus, Barcelona, Spain; [Berlana, David] Univ Barcelona, Dept Nutr, Barcelona, Spain; [Boullata, Joseph, I] Drexel Univ, Dept Nutr Sci, Philadelphia, PA 19104 USA; [Boullata, Joseph, I] Hosp Univ Penn, Clin Nutr Support Serv, 3400 Spruce St, Philadelphia, PA 19104 USA; [Cai, Wei] Shanghai Jiao Tong Univ, Xin Hua Hosp, Sch Med, Div Pediat Gastroenterol &amp; Nutr,Dept Pediat Surg, Shanghai, Peoples R China; [Calder, Philip C.] Univ Southampton, Southampton Gen Hosp, Fac Med, Southampton, Hants, England; [Calder, Philip C.] Univ Hosp Southampton NHS Fdn Trust, NIHR Southampton Biomed Res Ctr, Southampton, Hants, England; [Calder, Philip C.] Univ Southampton, Southampton, Hants, England; [Deshpande, Girish H.] Nepean Hosp, Neonatal NICU, Kingswood, NSW, Australia; [Deshpande, Girish H.] Univ Sydney, Sydney Med Sch, Nepean, Australia; [Evans, David] Ohio State Univ, Med Ctr, Dept Surg, Columbus, OH 43210 USA; [Garcia-de-Lorenzo, Abelardo] La Paz Univ Hosp, Intens Care Med Dept, Madrid, Spain; [Goulet, Olivier J.] Univ Paris 05, Hosp Necker Enfants Malad, Intestinal Failure Rehabil Ctr, Natl Reference Ctr Rare Digest Dis,Dept Pediat Ga, Paris, France; [Li, Ang] Capital Med Univ, Dept Gen Surg, Xuanwu Hosp, Beijing, Peoples R China; [Mayer, Konstantin] Vidia Kliniken Karlsruhe, Med Klin 4, Karlsruhe, Germany; [Mundi, Manpreet S.] Mayo Clin, Div Endocrinol Diabet Metab &amp; Nutr, Rochester, MN USA; [Muscaritoli, Maurizio] Sapienza Univ Rome, Dept Clin Med, Rome, Italy; [Pradelli, Lorenzo] AdRes Hlth Econ &amp; Outcomes Res, Turin, Italy; [Rosenthal, Martin] Univ Florida, Coll Med, Dept Surg, Div Trauma &amp; Acute Surg, Gainesville, FL USA; [Seo, Jeong-Meen] Sungkyunkwan Univ, Samsung Med Ctr, Div Pediat Surg, Sch Med, Seoul, South Korea; [Waitzberg, Dan L.] Univ Sao Paulo, Sch Med, Dept Gastroenterol, Lim 35, Sao Paulo, Brazil; [Klek, Stanislaw] Stanley Dudricks Mem Hosp, Dept Gen &amp; Oncol Surg, Intestinal Failure Unit, Skawina, Poland</t>
  </si>
  <si>
    <t>Martindale, RG (corresponding author), Oregon Hlth &amp; Sci Univ, Dept Surg, 3181 Sw Sam Jackson Pk Rd,L223A, Portland, OR 97239 USA.</t>
  </si>
  <si>
    <t>S7</t>
  </si>
  <si>
    <t>Balibrea, JM; Badia, JM; Perez, IR; Antona, EM; Pena, EA; Botella, SG; Gallego, MA; Perez, EM; Cortijo, SM; Miguelanez, IP; Diaz, LP; Rodriguez, JLR; Basany, EE; Santos, RS; Aledo, VS; Barrachina, RL; Morales-Conde, S</t>
  </si>
  <si>
    <t>Surgical Management of Patients With COVID-19 Infection. Recommendations of the Spanish Association of Surgeons</t>
  </si>
  <si>
    <t>CIRUGIA ESPANOLA</t>
  </si>
  <si>
    <t>[Balibrea, Jose M.] Univ Barcelona, Hosp Clin Barcelona, Barcelona, Spain; [Badia, Josep M.] Univ Int Catalunya, Hosp Gen Granollers, Barcelona, Spain; [Rubio Perez, Ines; Alvarez Pena, Estibaliz; Alvarez Gallego, Mario; Pascual Miguelanez, Isabel] Hosp Univ La Paz, Madrid, Spain; [Martin Antona, Esteban; Garcia Botella, Sandra] Hosp Clin San Carlos, Madrid, Spain; [Martin Perez, Elena] Hosp Univ Princesa, Madrid, Spain; [Martinez Cortijo, Sagrario] Hosp Talavera Reina, Toledo, Spain; [Perez Diaz, Lola] Hosp Gregorio Maranon, Madrid, Spain; [Ramos Rodriguez, Jose Luis] Hosp Univ Getafe, Madrid, Spain; [Espin Basany, Eloy] Hosp Valle De Hebron, Barcelona, Spain; [Sanchez Santos, Raquel] Complejo Hosp Vigo, Vigo, Spain; [Soria Aledo, Victoriano] Hosp Morales Messeguer, Murcia, Spain; [Lopez Barrachina, Ruth] Complejo Hosp Navarra, Navarra, Spain; [Morales-Conde, Salvador] Hosp Univ Virgen del Rocio, Seville, Spain</t>
  </si>
  <si>
    <t>Badia, JM (corresponding author), Univ Int Catalunya, Hosp Gen Granollers, Barcelona, Spain.</t>
  </si>
  <si>
    <t>0009-739X</t>
  </si>
  <si>
    <t>Mesa Galan, L A; Henriquez Recine, M A; Robles Caballero, A; Yus Teruel, S; Garcia Martinez, J R; Egea-Guerrero, J J; Quintana-Diaz, M</t>
  </si>
  <si>
    <t>Ultrasound diagnosis of Terson syndrome as an indicator of extreme severity in neurocritical care patients.</t>
  </si>
  <si>
    <t>Neurologia (Barcelona, Spain)</t>
  </si>
  <si>
    <t>Servicio de Medicina Intensiva. Hospital Universitario La Paz, Madrid, Espana. Electronic address: luismesagalan@gmail.com.; Servicio de Oftalmologia Hospital Universitario La Paz, Madrid, Espana.; Servicio de Medicina Intensiva. Hospital Universitario La Paz, Madrid, Espana.; Servicio de Medicina Intensiva. Hospital Universitario Virgen del Rocio, Sevilla, Espana.</t>
  </si>
  <si>
    <t>1578-1968</t>
  </si>
  <si>
    <t>2020 Sep 07 (Epub 2020 Sep 07)</t>
  </si>
  <si>
    <t>Robles-Caballero, Alejandro; Henriquez-Recine, Maria Angelica; Juarez-Vela, Raul; Garcia-Olmos, Luis; Yus-Teruel, Santiago; Quintana-Diaz, Manuel</t>
  </si>
  <si>
    <t>Usefulness of the optic nerve sheath ultrasound in patients with cessation of cerebral flow.</t>
  </si>
  <si>
    <t>Neurocirugia (Asturias, Spain)</t>
  </si>
  <si>
    <t>Servicio de Medicina Intensiva, Hospital Universitario La Paz, Madrid, Espana; Grupo BMP, Instituto de Investigacion-IdiPaz, Madrid, Espana.; Grupo BMP, Instituto de Investigacion-IdiPaz, Madrid, Espana; Universidad de la Rioja , Logrono, Espana. Electronic address: raul.juarez@unirioja.es.; Unidad Docente Multiprofesional de Atencion Familiar y Comunitaria Sureste, Madrid, Espana.</t>
  </si>
  <si>
    <t>2340-6305</t>
  </si>
  <si>
    <t>2020 Dec 28 (Epub 2020 Dec 28)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</si>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</sst>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52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0.97699999999999998</v>
      </c>
      <c r="G5" s="7" t="str">
        <f>VLOOKUP(N5,[1]Revistas!$B$2:$G$62863,3,FALSE)</f>
        <v>Q4</v>
      </c>
      <c r="H5" s="7" t="str">
        <f>VLOOKUP(N5,[1]Revistas!$B$2:$G$62863,4,FALSE)</f>
        <v>PUBLIC, ENVIRONMENTAL &amp; OCCUPATIONAL HEALTH -- SCIE</v>
      </c>
      <c r="I5" s="7" t="str">
        <f>VLOOKUP(N5,[1]Revistas!$B$2:$G$62863,5,FALSE)</f>
        <v>171/193</v>
      </c>
      <c r="J5" s="7" t="str">
        <f>VLOOKUP(N5,[1]Revistas!$B$2:$G$62863,6,FALSE)</f>
        <v>NO</v>
      </c>
      <c r="K5" s="7" t="s">
        <v>24</v>
      </c>
      <c r="L5" s="7"/>
      <c r="M5" s="7" t="s">
        <v>25</v>
      </c>
      <c r="N5" s="7" t="s">
        <v>26</v>
      </c>
      <c r="O5" s="7" t="s">
        <v>27</v>
      </c>
      <c r="P5" s="7">
        <v>2020</v>
      </c>
      <c r="Q5" s="7"/>
      <c r="R5" s="7"/>
      <c r="S5" s="7">
        <v>44378</v>
      </c>
      <c r="T5" s="7">
        <v>101012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VLOOKUP(N6,[1]Revistas!$B$2:$G$62863,2,FALSE)</f>
        <v>2.363</v>
      </c>
      <c r="G6" s="7" t="str">
        <f>VLOOKUP(N6,[1]Revistas!$B$2:$G$62863,3,FALSE)</f>
        <v>Q3</v>
      </c>
      <c r="H6" s="7" t="str">
        <f>VLOOKUP(N6,[1]Revistas!$B$2:$G$62863,4,FALSE)</f>
        <v>CRITICAL CARE MEDICINE -- SCIE</v>
      </c>
      <c r="I6" s="7" t="str">
        <f>VLOOKUP(N6,[1]Revistas!$B$2:$G$62863,5,FALSE)</f>
        <v>23/36</v>
      </c>
      <c r="J6" s="7" t="str">
        <f>VLOOKUP(N6,[1]Revistas!$B$2:$G$62863,6,FALSE)</f>
        <v>NO</v>
      </c>
      <c r="K6" s="7" t="s">
        <v>32</v>
      </c>
      <c r="L6" s="7"/>
      <c r="M6" s="7" t="s">
        <v>25</v>
      </c>
      <c r="N6" s="7" t="s">
        <v>33</v>
      </c>
      <c r="O6" s="7" t="s">
        <v>34</v>
      </c>
      <c r="P6" s="7">
        <v>2020</v>
      </c>
      <c r="Q6" s="7"/>
      <c r="R6" s="7"/>
      <c r="S6" s="7"/>
      <c r="T6" s="7">
        <v>523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31</v>
      </c>
      <c r="F7" s="7">
        <f>VLOOKUP(N7,[1]Revistas!$B$2:$G$62863,2,FALSE)</f>
        <v>1.56</v>
      </c>
      <c r="G7" s="7" t="str">
        <f>VLOOKUP(N7,[1]Revistas!$B$2:$G$62863,3,FALSE)</f>
        <v>Q4</v>
      </c>
      <c r="H7" s="7" t="str">
        <f>VLOOKUP(N7,[1]Revistas!$B$2:$G$62863,4,FALSE)</f>
        <v>MYCOLOGY -- SCIE</v>
      </c>
      <c r="I7" s="7" t="str">
        <f>VLOOKUP(N7,[1]Revistas!$B$2:$G$62863,5,FALSE)</f>
        <v>24/29</v>
      </c>
      <c r="J7" s="7" t="str">
        <f>VLOOKUP(N7,[1]Revistas!$B$2:$G$62863,6,FALSE)</f>
        <v>NO</v>
      </c>
      <c r="K7" s="7" t="s">
        <v>38</v>
      </c>
      <c r="L7" s="7" t="s">
        <v>39</v>
      </c>
      <c r="M7" s="7">
        <v>1</v>
      </c>
      <c r="N7" s="7" t="s">
        <v>40</v>
      </c>
      <c r="O7" s="7" t="s">
        <v>41</v>
      </c>
      <c r="P7" s="7">
        <v>2020</v>
      </c>
      <c r="Q7" s="7">
        <v>30</v>
      </c>
      <c r="R7" s="7">
        <v>4</v>
      </c>
      <c r="S7" s="7"/>
      <c r="T7" s="7">
        <v>1248</v>
      </c>
    </row>
    <row r="8" spans="2:20" s="1" customFormat="1">
      <c r="B8" s="6" t="s">
        <v>42</v>
      </c>
      <c r="C8" s="6" t="s">
        <v>43</v>
      </c>
      <c r="D8" s="6" t="s">
        <v>44</v>
      </c>
      <c r="E8" s="7" t="s">
        <v>23</v>
      </c>
      <c r="F8" s="7">
        <f>VLOOKUP(N8,[1]Revistas!$B$2:$G$62863,2,FALSE)</f>
        <v>25.094000000000001</v>
      </c>
      <c r="G8" s="7" t="str">
        <f>VLOOKUP(N8,[1]Revistas!$B$2:$G$62863,3,FALSE)</f>
        <v>Q1</v>
      </c>
      <c r="H8" s="7" t="str">
        <f>VLOOKUP(N8,[1]Revistas!$B$2:$G$62863,4,FALSE)</f>
        <v>RESPIRATORY SYSTEM -- SCIE</v>
      </c>
      <c r="I8" s="7" t="str">
        <f>VLOOKUP(N8,[1]Revistas!$B$2:$G$62863,5,FALSE)</f>
        <v>1 DE 64</v>
      </c>
      <c r="J8" s="7" t="str">
        <f>VLOOKUP(N8,[1]Revistas!$B$2:$G$62863,6,FALSE)</f>
        <v>SI</v>
      </c>
      <c r="K8" s="7" t="s">
        <v>45</v>
      </c>
      <c r="L8" s="7" t="s">
        <v>46</v>
      </c>
      <c r="M8" s="7">
        <v>127</v>
      </c>
      <c r="N8" s="7" t="s">
        <v>47</v>
      </c>
      <c r="O8" s="7" t="s">
        <v>48</v>
      </c>
      <c r="P8" s="7">
        <v>2020</v>
      </c>
      <c r="Q8" s="7">
        <v>8</v>
      </c>
      <c r="R8" s="7">
        <v>3</v>
      </c>
      <c r="S8" s="7">
        <v>267</v>
      </c>
      <c r="T8" s="7">
        <v>1092</v>
      </c>
    </row>
    <row r="9" spans="2:20" s="1" customFormat="1">
      <c r="B9" s="6" t="s">
        <v>49</v>
      </c>
      <c r="C9" s="6" t="s">
        <v>50</v>
      </c>
      <c r="D9" s="6" t="s">
        <v>51</v>
      </c>
      <c r="E9" s="7" t="s">
        <v>31</v>
      </c>
      <c r="F9" s="7">
        <f>VLOOKUP(N9,[1]Revistas!$B$2:$G$62863,2,FALSE)</f>
        <v>2.0659999999999998</v>
      </c>
      <c r="G9" s="7" t="str">
        <f>VLOOKUP(N9,[1]Revistas!$B$2:$G$62863,3,FALSE)</f>
        <v>Q2</v>
      </c>
      <c r="H9" s="7" t="str">
        <f>VLOOKUP(N9,[1]Revistas!$B$2:$G$62863,4,FALSE)</f>
        <v>SURGERY -- SCIE</v>
      </c>
      <c r="I9" s="7" t="str">
        <f>VLOOKUP(N9,[1]Revistas!$B$2:$G$62863,5,FALSE)</f>
        <v>91/210</v>
      </c>
      <c r="J9" s="7" t="str">
        <f>VLOOKUP(N9,[1]Revistas!$B$2:$G$62863,6,FALSE)</f>
        <v>NO</v>
      </c>
      <c r="K9" s="7" t="s">
        <v>52</v>
      </c>
      <c r="L9" s="7" t="s">
        <v>53</v>
      </c>
      <c r="M9" s="7">
        <v>0</v>
      </c>
      <c r="N9" s="7" t="s">
        <v>54</v>
      </c>
      <c r="O9" s="7" t="s">
        <v>55</v>
      </c>
      <c r="P9" s="7">
        <v>2020</v>
      </c>
      <c r="Q9" s="7">
        <v>46</v>
      </c>
      <c r="R9" s="7">
        <v>6</v>
      </c>
      <c r="S9" s="7">
        <v>1472</v>
      </c>
      <c r="T9" s="7">
        <v>1473</v>
      </c>
    </row>
    <row r="10" spans="2:20" s="1" customFormat="1">
      <c r="B10" s="6" t="s">
        <v>56</v>
      </c>
      <c r="C10" s="6" t="s">
        <v>57</v>
      </c>
      <c r="D10" s="6" t="s">
        <v>58</v>
      </c>
      <c r="E10" s="7" t="s">
        <v>23</v>
      </c>
      <c r="F10" s="7">
        <f>VLOOKUP(N10,[1]Revistas!$B$2:$G$62863,2,FALSE)</f>
        <v>0.88800000000000001</v>
      </c>
      <c r="G10" s="7" t="str">
        <f>VLOOKUP(N10,[1]Revistas!$B$2:$G$62863,3,FALSE)</f>
        <v>Q4</v>
      </c>
      <c r="H10" s="7" t="str">
        <f>VLOOKUP(N10,[1]Revistas!$B$2:$G$62863,4,FALSE)</f>
        <v>NUTRITION &amp; DIETETICS -- SCIE</v>
      </c>
      <c r="I10" s="7" t="str">
        <f>VLOOKUP(N10,[1]Revistas!$B$2:$G$62863,5,FALSE)</f>
        <v>77/89</v>
      </c>
      <c r="J10" s="7" t="str">
        <f>VLOOKUP(N10,[1]Revistas!$B$2:$G$62863,6,FALSE)</f>
        <v>NO</v>
      </c>
      <c r="K10" s="7" t="s">
        <v>59</v>
      </c>
      <c r="L10" s="7" t="s">
        <v>60</v>
      </c>
      <c r="M10" s="7">
        <v>0</v>
      </c>
      <c r="N10" s="7" t="s">
        <v>61</v>
      </c>
      <c r="O10" s="7" t="s">
        <v>62</v>
      </c>
      <c r="P10" s="7">
        <v>2020</v>
      </c>
      <c r="Q10" s="7">
        <v>37</v>
      </c>
      <c r="R10" s="7">
        <v>5</v>
      </c>
      <c r="S10" s="7">
        <v>1091</v>
      </c>
      <c r="T10" s="7">
        <v>717</v>
      </c>
    </row>
    <row r="11" spans="2:20" s="1" customFormat="1">
      <c r="B11" s="6" t="s">
        <v>63</v>
      </c>
      <c r="C11" s="6" t="s">
        <v>64</v>
      </c>
      <c r="D11" s="6" t="s">
        <v>65</v>
      </c>
      <c r="E11" s="7" t="s">
        <v>23</v>
      </c>
      <c r="F11" s="7">
        <f>VLOOKUP(N11,[1]Revistas!$B$2:$G$62863,2,FALSE)</f>
        <v>1.883</v>
      </c>
      <c r="G11" s="7" t="str">
        <f>VLOOKUP(N11,[1]Revistas!$B$2:$G$62863,3,FALSE)</f>
        <v>Q3</v>
      </c>
      <c r="H11" s="7" t="str">
        <f>VLOOKUP(N11,[1]Revistas!$B$2:$G$62863,4,FALSE)</f>
        <v>MEDICINE, RESEARCH &amp; EXPERIMENTAL -- SCIE</v>
      </c>
      <c r="I11" s="7" t="str">
        <f>VLOOKUP(N11,[1]Revistas!$B$2:$G$62863,5,FALSE)</f>
        <v>102/138</v>
      </c>
      <c r="J11" s="7" t="str">
        <f>VLOOKUP(N11,[1]Revistas!$B$2:$G$62863,6,FALSE)</f>
        <v>NO</v>
      </c>
      <c r="K11" s="7" t="s">
        <v>66</v>
      </c>
      <c r="L11" s="7" t="s">
        <v>67</v>
      </c>
      <c r="M11" s="7">
        <v>0</v>
      </c>
      <c r="N11" s="7" t="s">
        <v>68</v>
      </c>
      <c r="O11" s="7" t="s">
        <v>69</v>
      </c>
      <c r="P11" s="7">
        <v>2020</v>
      </c>
      <c r="Q11" s="7">
        <v>21</v>
      </c>
      <c r="R11" s="7">
        <v>1</v>
      </c>
      <c r="S11" s="7"/>
      <c r="T11" s="7">
        <v>362</v>
      </c>
    </row>
    <row r="12" spans="2:20" s="1" customFormat="1">
      <c r="B12" s="6" t="s">
        <v>70</v>
      </c>
      <c r="C12" s="6" t="s">
        <v>71</v>
      </c>
      <c r="D12" s="6" t="s">
        <v>72</v>
      </c>
      <c r="E12" s="7" t="s">
        <v>23</v>
      </c>
      <c r="F12" s="7">
        <f>VLOOKUP(N12,[1]Revistas!$B$2:$G$62863,2,FALSE)</f>
        <v>2.363</v>
      </c>
      <c r="G12" s="7" t="str">
        <f>VLOOKUP(N12,[1]Revistas!$B$2:$G$62863,3,FALSE)</f>
        <v>Q3</v>
      </c>
      <c r="H12" s="7" t="str">
        <f>VLOOKUP(N12,[1]Revistas!$B$2:$G$62863,4,FALSE)</f>
        <v>CRITICAL CARE MEDICINE -- SCIE</v>
      </c>
      <c r="I12" s="7" t="str">
        <f>VLOOKUP(N12,[1]Revistas!$B$2:$G$62863,5,FALSE)</f>
        <v>23/36</v>
      </c>
      <c r="J12" s="7" t="str">
        <f>VLOOKUP(N12,[1]Revistas!$B$2:$G$62863,6,FALSE)</f>
        <v>NO</v>
      </c>
      <c r="K12" s="7" t="s">
        <v>73</v>
      </c>
      <c r="L12" s="7" t="s">
        <v>74</v>
      </c>
      <c r="M12" s="7">
        <v>5</v>
      </c>
      <c r="N12" s="7" t="s">
        <v>75</v>
      </c>
      <c r="O12" s="7" t="s">
        <v>76</v>
      </c>
      <c r="P12" s="7">
        <v>2020</v>
      </c>
      <c r="Q12" s="7">
        <v>44</v>
      </c>
      <c r="R12" s="7">
        <v>6</v>
      </c>
      <c r="S12" s="7">
        <v>351</v>
      </c>
      <c r="T12" s="7">
        <v>18</v>
      </c>
    </row>
    <row r="13" spans="2:20" s="1" customFormat="1">
      <c r="B13" s="6" t="s">
        <v>77</v>
      </c>
      <c r="C13" s="6" t="s">
        <v>78</v>
      </c>
      <c r="D13" s="6" t="s">
        <v>79</v>
      </c>
      <c r="E13" s="7" t="s">
        <v>23</v>
      </c>
      <c r="F13" s="7">
        <f>VLOOKUP(N13,[1]Revistas!$B$2:$G$62863,2,FALSE)</f>
        <v>2.0659999999999998</v>
      </c>
      <c r="G13" s="7" t="str">
        <f>VLOOKUP(N13,[1]Revistas!$B$2:$G$62863,3,FALSE)</f>
        <v>Q2</v>
      </c>
      <c r="H13" s="7" t="str">
        <f>VLOOKUP(N13,[1]Revistas!$B$2:$G$62863,4,FALSE)</f>
        <v>SURGERY -- SCIE</v>
      </c>
      <c r="I13" s="7" t="str">
        <f>VLOOKUP(N13,[1]Revistas!$B$2:$G$62863,5,FALSE)</f>
        <v>91/210</v>
      </c>
      <c r="J13" s="7" t="str">
        <f>VLOOKUP(N13,[1]Revistas!$B$2:$G$62863,6,FALSE)</f>
        <v>NO</v>
      </c>
      <c r="K13" s="7" t="s">
        <v>80</v>
      </c>
      <c r="L13" s="7"/>
      <c r="M13" s="7" t="s">
        <v>25</v>
      </c>
      <c r="N13" s="7" t="s">
        <v>81</v>
      </c>
      <c r="O13" s="7" t="s">
        <v>82</v>
      </c>
      <c r="P13" s="7">
        <v>2020</v>
      </c>
      <c r="Q13" s="7">
        <v>46</v>
      </c>
      <c r="R13" s="7">
        <v>8</v>
      </c>
      <c r="S13" s="7" t="s">
        <v>83</v>
      </c>
      <c r="T13" s="7">
        <v>259</v>
      </c>
    </row>
    <row r="14" spans="2:20" s="1" customFormat="1">
      <c r="B14" s="6" t="s">
        <v>84</v>
      </c>
      <c r="C14" s="6" t="s">
        <v>85</v>
      </c>
      <c r="D14" s="6" t="s">
        <v>86</v>
      </c>
      <c r="E14" s="7" t="s">
        <v>87</v>
      </c>
      <c r="F14" s="7">
        <f>VLOOKUP(N14,[1]Revistas!$B$2:$G$62863,2,FALSE)</f>
        <v>2.8530000000000002</v>
      </c>
      <c r="G14" s="7" t="str">
        <f>VLOOKUP(N14,[1]Revistas!$B$2:$G$62863,3,FALSE)</f>
        <v>Q3</v>
      </c>
      <c r="H14" s="7" t="str">
        <f>VLOOKUP(N14,[1]Revistas!$B$2:$G$62863,4,FALSE)</f>
        <v>NUTRITION &amp; DIETETICS -- SCIE</v>
      </c>
      <c r="I14" s="7" t="str">
        <f>VLOOKUP(N14,[1]Revistas!$B$2:$G$62863,5,FALSE)</f>
        <v>49/89</v>
      </c>
      <c r="J14" s="7" t="str">
        <f>VLOOKUP(N14,[1]Revistas!$B$2:$G$62863,6,FALSE)</f>
        <v>NO</v>
      </c>
      <c r="K14" s="7" t="s">
        <v>88</v>
      </c>
      <c r="L14" s="7" t="s">
        <v>89</v>
      </c>
      <c r="M14" s="7">
        <v>6</v>
      </c>
      <c r="N14" s="7" t="s">
        <v>90</v>
      </c>
      <c r="O14" s="7" t="s">
        <v>91</v>
      </c>
      <c r="P14" s="7">
        <v>2020</v>
      </c>
      <c r="Q14" s="7">
        <v>44</v>
      </c>
      <c r="R14" s="7"/>
      <c r="S14" s="7" t="s">
        <v>92</v>
      </c>
      <c r="T14" s="7">
        <v>1344</v>
      </c>
    </row>
    <row r="15" spans="2:20" s="1" customFormat="1">
      <c r="B15" s="6" t="s">
        <v>93</v>
      </c>
      <c r="C15" s="6" t="s">
        <v>94</v>
      </c>
      <c r="D15" s="6" t="s">
        <v>72</v>
      </c>
      <c r="E15" s="7" t="s">
        <v>95</v>
      </c>
      <c r="F15" s="7">
        <f>VLOOKUP(N15,[1]Revistas!$B$2:$G$62863,2,FALSE)</f>
        <v>2.363</v>
      </c>
      <c r="G15" s="7" t="str">
        <f>VLOOKUP(N15,[1]Revistas!$B$2:$G$62863,3,FALSE)</f>
        <v>Q3</v>
      </c>
      <c r="H15" s="7" t="str">
        <f>VLOOKUP(N15,[1]Revistas!$B$2:$G$62863,4,FALSE)</f>
        <v>CRITICAL CARE MEDICINE -- SCIE</v>
      </c>
      <c r="I15" s="7" t="str">
        <f>VLOOKUP(N15,[1]Revistas!$B$2:$G$62863,5,FALSE)</f>
        <v>23/36</v>
      </c>
      <c r="J15" s="7" t="str">
        <f>VLOOKUP(N15,[1]Revistas!$B$2:$G$62863,6,FALSE)</f>
        <v>NO</v>
      </c>
      <c r="K15" s="7" t="s">
        <v>96</v>
      </c>
      <c r="L15" s="7" t="s">
        <v>97</v>
      </c>
      <c r="M15" s="7">
        <v>1</v>
      </c>
      <c r="N15" s="7" t="s">
        <v>75</v>
      </c>
      <c r="O15" s="7" t="s">
        <v>98</v>
      </c>
      <c r="P15" s="7">
        <v>2020</v>
      </c>
      <c r="Q15" s="7">
        <v>44</v>
      </c>
      <c r="R15" s="7">
        <v>1</v>
      </c>
      <c r="S15" s="7">
        <v>54</v>
      </c>
      <c r="T15" s="7">
        <v>327</v>
      </c>
    </row>
    <row r="16" spans="2:20" s="1" customFormat="1">
      <c r="B16" s="6" t="s">
        <v>99</v>
      </c>
      <c r="C16" s="6" t="s">
        <v>100</v>
      </c>
      <c r="D16" s="6" t="s">
        <v>101</v>
      </c>
      <c r="E16" s="7" t="s">
        <v>23</v>
      </c>
      <c r="F16" s="7">
        <f>VLOOKUP(N16,[1]Revistas!$B$2:$G$62863,2,FALSE)</f>
        <v>3.8159999999999998</v>
      </c>
      <c r="G16" s="7" t="str">
        <f>VLOOKUP(N16,[1]Revistas!$B$2:$G$62863,3,FALSE)</f>
        <v>Q2</v>
      </c>
      <c r="H16" s="7" t="str">
        <f>VLOOKUP(N16,[1]Revistas!$B$2:$G$62863,4,FALSE)</f>
        <v>VIROLOGY -- SCIE</v>
      </c>
      <c r="I16" s="7" t="str">
        <f>VLOOKUP(N16,[1]Revistas!$B$2:$G$62863,5,FALSE)</f>
        <v>12 DE 37</v>
      </c>
      <c r="J16" s="7" t="str">
        <f>VLOOKUP(N16,[1]Revistas!$B$2:$G$62863,6,FALSE)</f>
        <v>NO</v>
      </c>
      <c r="K16" s="7" t="s">
        <v>102</v>
      </c>
      <c r="L16" s="7" t="s">
        <v>103</v>
      </c>
      <c r="M16" s="7">
        <v>0</v>
      </c>
      <c r="N16" s="7" t="s">
        <v>104</v>
      </c>
      <c r="O16" s="7" t="s">
        <v>48</v>
      </c>
      <c r="P16" s="7">
        <v>2020</v>
      </c>
      <c r="Q16" s="7">
        <v>12</v>
      </c>
      <c r="R16" s="7">
        <v>3</v>
      </c>
      <c r="S16" s="7"/>
      <c r="T16" s="7">
        <v>266</v>
      </c>
    </row>
    <row r="17" spans="2:20" s="1" customFormat="1">
      <c r="B17" s="6" t="s">
        <v>105</v>
      </c>
      <c r="C17" s="6" t="s">
        <v>106</v>
      </c>
      <c r="D17" s="6" t="s">
        <v>107</v>
      </c>
      <c r="E17" s="7" t="s">
        <v>23</v>
      </c>
      <c r="F17" s="7">
        <f>VLOOKUP(N17,[1]Revistas!$B$2:$G$62863,2,FALSE)</f>
        <v>4.6210000000000004</v>
      </c>
      <c r="G17" s="7" t="str">
        <f>VLOOKUP(N17,[1]Revistas!$B$2:$G$62863,3,FALSE)</f>
        <v>Q1</v>
      </c>
      <c r="H17" s="7" t="str">
        <f>VLOOKUP(N17,[1]Revistas!$B$2:$G$62863,4,FALSE)</f>
        <v>MICROBIOLOGY -- SCIE</v>
      </c>
      <c r="I17" s="7" t="str">
        <f>VLOOKUP(N17,[1]Revistas!$B$2:$G$62863,5,FALSE)</f>
        <v>31/135</v>
      </c>
      <c r="J17" s="7" t="str">
        <f>VLOOKUP(N17,[1]Revistas!$B$2:$G$62863,6,FALSE)</f>
        <v>NO</v>
      </c>
      <c r="K17" s="7" t="s">
        <v>108</v>
      </c>
      <c r="L17" s="7"/>
      <c r="M17" s="7" t="s">
        <v>25</v>
      </c>
      <c r="N17" s="7" t="s">
        <v>109</v>
      </c>
      <c r="O17" s="7" t="s">
        <v>110</v>
      </c>
      <c r="P17" s="7">
        <v>2020</v>
      </c>
      <c r="Q17" s="7"/>
      <c r="R17" s="7"/>
      <c r="S17" s="7">
        <v>106270</v>
      </c>
      <c r="T17" s="7">
        <v>276</v>
      </c>
    </row>
    <row r="18" spans="2:20" s="1" customFormat="1">
      <c r="B18" s="6" t="s">
        <v>111</v>
      </c>
      <c r="C18" s="6" t="s">
        <v>112</v>
      </c>
      <c r="D18" s="6" t="s">
        <v>30</v>
      </c>
      <c r="E18" s="7" t="s">
        <v>31</v>
      </c>
      <c r="F18" s="7">
        <f>VLOOKUP(N18,[1]Revistas!$B$2:$G$62863,2,FALSE)</f>
        <v>2.363</v>
      </c>
      <c r="G18" s="7" t="str">
        <f>VLOOKUP(N18,[1]Revistas!$B$2:$G$62863,3,FALSE)</f>
        <v>Q3</v>
      </c>
      <c r="H18" s="7" t="str">
        <f>VLOOKUP(N18,[1]Revistas!$B$2:$G$62863,4,FALSE)</f>
        <v>CRITICAL CARE MEDICINE -- SCIE</v>
      </c>
      <c r="I18" s="7" t="str">
        <f>VLOOKUP(N18,[1]Revistas!$B$2:$G$62863,5,FALSE)</f>
        <v>23/36</v>
      </c>
      <c r="J18" s="7" t="str">
        <f>VLOOKUP(N18,[1]Revistas!$B$2:$G$62863,6,FALSE)</f>
        <v>NO</v>
      </c>
      <c r="K18" s="7" t="s">
        <v>113</v>
      </c>
      <c r="L18" s="7"/>
      <c r="M18" s="7" t="s">
        <v>25</v>
      </c>
      <c r="N18" s="7" t="s">
        <v>33</v>
      </c>
      <c r="O18" s="7" t="s">
        <v>114</v>
      </c>
      <c r="P18" s="7">
        <v>2020</v>
      </c>
      <c r="Q18" s="7"/>
      <c r="R18" s="7"/>
      <c r="S18" s="7"/>
      <c r="T18" s="7">
        <v>121</v>
      </c>
    </row>
    <row r="19" spans="2:20" s="1" customFormat="1">
      <c r="B19" s="6" t="s">
        <v>115</v>
      </c>
      <c r="C19" s="6" t="s">
        <v>116</v>
      </c>
      <c r="D19" s="6" t="s">
        <v>117</v>
      </c>
      <c r="E19" s="7" t="s">
        <v>87</v>
      </c>
      <c r="F19" s="7">
        <f>VLOOKUP(N19,[1]Revistas!$B$2:$G$62863,2,FALSE)</f>
        <v>6.36</v>
      </c>
      <c r="G19" s="7" t="str">
        <f>VLOOKUP(N19,[1]Revistas!$B$2:$G$62863,3,FALSE)</f>
        <v>Q1</v>
      </c>
      <c r="H19" s="7" t="str">
        <f>VLOOKUP(N19,[1]Revistas!$B$2:$G$62863,4,FALSE)</f>
        <v>NUTRITION &amp; DIETETICS -- SCIE</v>
      </c>
      <c r="I19" s="7" t="str">
        <f>VLOOKUP(N19,[1]Revistas!$B$2:$G$62863,5,FALSE)</f>
        <v>9 DE 89</v>
      </c>
      <c r="J19" s="7" t="str">
        <f>VLOOKUP(N19,[1]Revistas!$B$2:$G$62863,6,FALSE)</f>
        <v>NO</v>
      </c>
      <c r="K19" s="7" t="s">
        <v>118</v>
      </c>
      <c r="L19" s="7" t="s">
        <v>119</v>
      </c>
      <c r="M19" s="7">
        <v>1</v>
      </c>
      <c r="N19" s="7" t="s">
        <v>120</v>
      </c>
      <c r="O19" s="7" t="s">
        <v>121</v>
      </c>
      <c r="P19" s="7">
        <v>2020</v>
      </c>
      <c r="Q19" s="7">
        <v>39</v>
      </c>
      <c r="R19" s="7">
        <v>5</v>
      </c>
      <c r="S19" s="7">
        <v>1331</v>
      </c>
      <c r="T19" s="7" t="s">
        <v>122</v>
      </c>
    </row>
    <row r="20" spans="2:20" s="1" customFormat="1">
      <c r="B20" s="6" t="s">
        <v>123</v>
      </c>
      <c r="C20" s="6" t="s">
        <v>124</v>
      </c>
      <c r="D20" s="6" t="s">
        <v>72</v>
      </c>
      <c r="E20" s="7" t="s">
        <v>23</v>
      </c>
      <c r="F20" s="7">
        <f>VLOOKUP(N20,[1]Revistas!$B$2:$G$62863,2,FALSE)</f>
        <v>2.363</v>
      </c>
      <c r="G20" s="7" t="str">
        <f>VLOOKUP(N20,[1]Revistas!$B$2:$G$62863,3,FALSE)</f>
        <v>Q3</v>
      </c>
      <c r="H20" s="7" t="str">
        <f>VLOOKUP(N20,[1]Revistas!$B$2:$G$62863,4,FALSE)</f>
        <v>CRITICAL CARE MEDICINE -- SCIE</v>
      </c>
      <c r="I20" s="7" t="str">
        <f>VLOOKUP(N20,[1]Revistas!$B$2:$G$62863,5,FALSE)</f>
        <v>23/36</v>
      </c>
      <c r="J20" s="7" t="str">
        <f>VLOOKUP(N20,[1]Revistas!$B$2:$G$62863,6,FALSE)</f>
        <v>NO</v>
      </c>
      <c r="K20" s="7" t="s">
        <v>125</v>
      </c>
      <c r="L20" s="7" t="s">
        <v>126</v>
      </c>
      <c r="M20" s="7">
        <v>0</v>
      </c>
      <c r="N20" s="7" t="s">
        <v>75</v>
      </c>
      <c r="O20" s="7" t="s">
        <v>48</v>
      </c>
      <c r="P20" s="7">
        <v>2020</v>
      </c>
      <c r="Q20" s="7">
        <v>44</v>
      </c>
      <c r="R20" s="7">
        <v>2</v>
      </c>
      <c r="S20" s="7">
        <v>113</v>
      </c>
      <c r="T20" s="7" t="s">
        <v>127</v>
      </c>
    </row>
    <row r="21" spans="2:20" s="1" customFormat="1">
      <c r="B21" s="6" t="s">
        <v>128</v>
      </c>
      <c r="C21" s="6" t="s">
        <v>129</v>
      </c>
      <c r="D21" s="6" t="s">
        <v>72</v>
      </c>
      <c r="E21" s="7" t="s">
        <v>31</v>
      </c>
      <c r="F21" s="7">
        <f>VLOOKUP(N21,[1]Revistas!$B$2:$G$62863,2,FALSE)</f>
        <v>2.363</v>
      </c>
      <c r="G21" s="7" t="str">
        <f>VLOOKUP(N21,[1]Revistas!$B$2:$G$62863,3,FALSE)</f>
        <v>Q3</v>
      </c>
      <c r="H21" s="7" t="str">
        <f>VLOOKUP(N21,[1]Revistas!$B$2:$G$62863,4,FALSE)</f>
        <v>CRITICAL CARE MEDICINE -- SCIE</v>
      </c>
      <c r="I21" s="7" t="str">
        <f>VLOOKUP(N21,[1]Revistas!$B$2:$G$62863,5,FALSE)</f>
        <v>23/36</v>
      </c>
      <c r="J21" s="7" t="str">
        <f>VLOOKUP(N21,[1]Revistas!$B$2:$G$62863,6,FALSE)</f>
        <v>NO</v>
      </c>
      <c r="K21" s="7" t="s">
        <v>130</v>
      </c>
      <c r="L21" s="7" t="s">
        <v>74</v>
      </c>
      <c r="M21" s="7">
        <v>0</v>
      </c>
      <c r="N21" s="7" t="s">
        <v>75</v>
      </c>
      <c r="O21" s="7" t="s">
        <v>131</v>
      </c>
      <c r="P21" s="7">
        <v>2020</v>
      </c>
      <c r="Q21" s="7">
        <v>44</v>
      </c>
      <c r="R21" s="7">
        <v>8</v>
      </c>
      <c r="S21" s="7">
        <v>522</v>
      </c>
      <c r="T21" s="7">
        <v>56</v>
      </c>
    </row>
    <row r="22" spans="2:20" s="1" customFormat="1">
      <c r="B22" s="6" t="s">
        <v>132</v>
      </c>
      <c r="C22" s="6" t="s">
        <v>133</v>
      </c>
      <c r="D22" s="6" t="s">
        <v>134</v>
      </c>
      <c r="E22" s="7" t="s">
        <v>31</v>
      </c>
      <c r="F22" s="7">
        <f>VLOOKUP(N22,[1]Revistas!$B$2:$G$62863,2,FALSE)</f>
        <v>2.4980000000000002</v>
      </c>
      <c r="G22" s="7" t="str">
        <f>VLOOKUP(N22,[1]Revistas!$B$2:$G$62863,3,FALSE)</f>
        <v>Q3</v>
      </c>
      <c r="H22" s="7" t="str">
        <f>VLOOKUP(N22,[1]Revistas!$B$2:$G$62863,4,FALSE)</f>
        <v>CRITICAL CARE MEDICINE -- SCIE</v>
      </c>
      <c r="I22" s="7" t="str">
        <f>VLOOKUP(N22,[1]Revistas!$B$2:$G$62863,5,FALSE)</f>
        <v>21/36</v>
      </c>
      <c r="J22" s="7" t="str">
        <f>VLOOKUP(N22,[1]Revistas!$B$2:$G$62863,6,FALSE)</f>
        <v>NO</v>
      </c>
      <c r="K22" s="7" t="s">
        <v>135</v>
      </c>
      <c r="L22" s="7" t="s">
        <v>136</v>
      </c>
      <c r="M22" s="7">
        <v>0</v>
      </c>
      <c r="N22" s="7" t="s">
        <v>137</v>
      </c>
      <c r="O22" s="7" t="s">
        <v>131</v>
      </c>
      <c r="P22" s="7">
        <v>2020</v>
      </c>
      <c r="Q22" s="7">
        <v>86</v>
      </c>
      <c r="R22" s="7">
        <v>11</v>
      </c>
      <c r="S22" s="7">
        <v>1246</v>
      </c>
      <c r="T22" s="7"/>
    </row>
    <row r="23" spans="2:20" s="1" customFormat="1">
      <c r="B23" s="6" t="s">
        <v>138</v>
      </c>
      <c r="C23" s="6" t="s">
        <v>139</v>
      </c>
      <c r="D23" s="6" t="s">
        <v>72</v>
      </c>
      <c r="E23" s="7" t="s">
        <v>23</v>
      </c>
      <c r="F23" s="7">
        <f>VLOOKUP(N23,[1]Revistas!$B$2:$G$62863,2,FALSE)</f>
        <v>2.363</v>
      </c>
      <c r="G23" s="7" t="str">
        <f>VLOOKUP(N23,[1]Revistas!$B$2:$G$62863,3,FALSE)</f>
        <v>Q3</v>
      </c>
      <c r="H23" s="7" t="str">
        <f>VLOOKUP(N23,[1]Revistas!$B$2:$G$62863,4,FALSE)</f>
        <v>CRITICAL CARE MEDICINE -- SCIE</v>
      </c>
      <c r="I23" s="7" t="str">
        <f>VLOOKUP(N23,[1]Revistas!$B$2:$G$62863,5,FALSE)</f>
        <v>23/36</v>
      </c>
      <c r="J23" s="7" t="str">
        <f>VLOOKUP(N23,[1]Revistas!$B$2:$G$62863,6,FALSE)</f>
        <v>NO</v>
      </c>
      <c r="K23" s="7" t="s">
        <v>140</v>
      </c>
      <c r="L23" s="7" t="s">
        <v>141</v>
      </c>
      <c r="M23" s="7">
        <v>0</v>
      </c>
      <c r="N23" s="7" t="s">
        <v>75</v>
      </c>
      <c r="O23" s="7" t="s">
        <v>142</v>
      </c>
      <c r="P23" s="7">
        <v>2020</v>
      </c>
      <c r="Q23" s="7">
        <v>44</v>
      </c>
      <c r="R23" s="7"/>
      <c r="S23" s="7">
        <v>15</v>
      </c>
      <c r="T23" s="7"/>
    </row>
    <row r="24" spans="2:20" s="1" customFormat="1">
      <c r="B24" s="6" t="s">
        <v>143</v>
      </c>
      <c r="C24" s="6" t="s">
        <v>144</v>
      </c>
      <c r="D24" s="6" t="s">
        <v>44</v>
      </c>
      <c r="E24" s="7" t="s">
        <v>23</v>
      </c>
      <c r="F24" s="7">
        <f>VLOOKUP(N24,[1]Revistas!$B$2:$G$62863,2,FALSE)</f>
        <v>25.094000000000001</v>
      </c>
      <c r="G24" s="7" t="str">
        <f>VLOOKUP(N24,[1]Revistas!$B$2:$G$62863,3,FALSE)</f>
        <v>Q1</v>
      </c>
      <c r="H24" s="7" t="str">
        <f>VLOOKUP(N24,[1]Revistas!$B$2:$G$62863,4,FALSE)</f>
        <v>RESPIRATORY SYSTEM -- SCIE</v>
      </c>
      <c r="I24" s="7" t="str">
        <f>VLOOKUP(N24,[1]Revistas!$B$2:$G$62863,5,FALSE)</f>
        <v>1 DE 64</v>
      </c>
      <c r="J24" s="7" t="str">
        <f>VLOOKUP(N24,[1]Revistas!$B$2:$G$62863,6,FALSE)</f>
        <v>SI</v>
      </c>
      <c r="K24" s="7" t="s">
        <v>145</v>
      </c>
      <c r="L24" s="7" t="s">
        <v>146</v>
      </c>
      <c r="M24" s="7">
        <v>2</v>
      </c>
      <c r="N24" s="7" t="s">
        <v>47</v>
      </c>
      <c r="O24" s="7" t="s">
        <v>48</v>
      </c>
      <c r="P24" s="7">
        <v>2020</v>
      </c>
      <c r="Q24" s="7">
        <v>8</v>
      </c>
      <c r="R24" s="7">
        <v>3</v>
      </c>
      <c r="S24" s="7">
        <v>258</v>
      </c>
      <c r="T24" s="7"/>
    </row>
    <row r="25" spans="2:20" s="1" customFormat="1">
      <c r="B25" s="6" t="s">
        <v>147</v>
      </c>
      <c r="C25" s="6" t="s">
        <v>148</v>
      </c>
      <c r="D25" s="6" t="s">
        <v>86</v>
      </c>
      <c r="E25" s="7" t="s">
        <v>87</v>
      </c>
      <c r="F25" s="7">
        <f>VLOOKUP(N25,[1]Revistas!$B$2:$G$62863,2,FALSE)</f>
        <v>2.8530000000000002</v>
      </c>
      <c r="G25" s="7" t="str">
        <f>VLOOKUP(N25,[1]Revistas!$B$2:$G$62863,3,FALSE)</f>
        <v>Q3</v>
      </c>
      <c r="H25" s="7" t="str">
        <f>VLOOKUP(N25,[1]Revistas!$B$2:$G$62863,4,FALSE)</f>
        <v>NUTRITION &amp; DIETETICS -- SCIE</v>
      </c>
      <c r="I25" s="7" t="str">
        <f>VLOOKUP(N25,[1]Revistas!$B$2:$G$62863,5,FALSE)</f>
        <v>49/89</v>
      </c>
      <c r="J25" s="7" t="str">
        <f>VLOOKUP(N25,[1]Revistas!$B$2:$G$62863,6,FALSE)</f>
        <v>NO</v>
      </c>
      <c r="K25" s="7" t="s">
        <v>149</v>
      </c>
      <c r="L25" s="7" t="s">
        <v>150</v>
      </c>
      <c r="M25" s="7">
        <v>10</v>
      </c>
      <c r="N25" s="7" t="s">
        <v>90</v>
      </c>
      <c r="O25" s="7" t="s">
        <v>91</v>
      </c>
      <c r="P25" s="7">
        <v>2020</v>
      </c>
      <c r="Q25" s="7">
        <v>44</v>
      </c>
      <c r="R25" s="7"/>
      <c r="S25" s="7" t="s">
        <v>151</v>
      </c>
      <c r="T25" s="7"/>
    </row>
    <row r="26" spans="2:20" s="1" customFormat="1">
      <c r="B26" s="6" t="s">
        <v>152</v>
      </c>
      <c r="C26" s="6" t="s">
        <v>153</v>
      </c>
      <c r="D26" s="6" t="s">
        <v>154</v>
      </c>
      <c r="E26" s="7" t="s">
        <v>23</v>
      </c>
      <c r="F26" s="7">
        <f>VLOOKUP(N26,[1]Revistas!$B$2:$G$62863,2,FALSE)</f>
        <v>1.323</v>
      </c>
      <c r="G26" s="7" t="str">
        <f>VLOOKUP(N26,[1]Revistas!$B$2:$G$62863,3,FALSE)</f>
        <v>Q3</v>
      </c>
      <c r="H26" s="7" t="str">
        <f>VLOOKUP(N26,[1]Revistas!$B$2:$G$62863,4,FALSE)</f>
        <v>SURGERY -- SCIE</v>
      </c>
      <c r="I26" s="7" t="str">
        <f>VLOOKUP(N26,[1]Revistas!$B$2:$G$62863,5,FALSE)</f>
        <v>154/210</v>
      </c>
      <c r="J26" s="7" t="str">
        <f>VLOOKUP(N26,[1]Revistas!$B$2:$G$62863,6,FALSE)</f>
        <v>NO</v>
      </c>
      <c r="K26" s="7" t="s">
        <v>155</v>
      </c>
      <c r="L26" s="7" t="s">
        <v>156</v>
      </c>
      <c r="M26" s="7">
        <v>22</v>
      </c>
      <c r="N26" s="7" t="s">
        <v>157</v>
      </c>
      <c r="O26" s="7" t="s">
        <v>121</v>
      </c>
      <c r="P26" s="7">
        <v>2020</v>
      </c>
      <c r="Q26" s="7">
        <v>98</v>
      </c>
      <c r="R26" s="7">
        <v>5</v>
      </c>
      <c r="S26" s="7">
        <v>251</v>
      </c>
      <c r="T26" s="7"/>
    </row>
    <row r="27" spans="2:20" s="1" customFormat="1">
      <c r="B27" s="6" t="s">
        <v>158</v>
      </c>
      <c r="C27" s="6" t="s">
        <v>159</v>
      </c>
      <c r="D27" s="6" t="s">
        <v>160</v>
      </c>
      <c r="E27" s="7" t="s">
        <v>23</v>
      </c>
      <c r="F27" s="7">
        <f>VLOOKUP(N27,[1]Revistas!$B$2:$G$62863,2,FALSE)</f>
        <v>2.2829999999999999</v>
      </c>
      <c r="G27" s="7" t="str">
        <f>VLOOKUP(N27,[1]Revistas!$B$2:$G$62863,3,FALSE)</f>
        <v>Q3</v>
      </c>
      <c r="H27" s="7" t="str">
        <f>VLOOKUP(N27,[1]Revistas!$B$2:$G$62863,4,FALSE)</f>
        <v>CLINICAL NEUROLOGY -- SCIE</v>
      </c>
      <c r="I27" s="7" t="str">
        <f>VLOOKUP(N27,[1]Revistas!$B$2:$G$62863,5,FALSE)</f>
        <v>124/204</v>
      </c>
      <c r="J27" s="7" t="str">
        <f>VLOOKUP(N27,[1]Revistas!$B$2:$G$62863,6,FALSE)</f>
        <v>NO</v>
      </c>
      <c r="K27" s="7" t="s">
        <v>161</v>
      </c>
      <c r="L27" s="7"/>
      <c r="M27" s="7" t="s">
        <v>25</v>
      </c>
      <c r="N27" s="7" t="s">
        <v>162</v>
      </c>
      <c r="O27" s="7" t="s">
        <v>163</v>
      </c>
      <c r="P27" s="7">
        <v>2020</v>
      </c>
      <c r="Q27" s="7"/>
      <c r="R27" s="7"/>
      <c r="S27" s="7"/>
      <c r="T27" s="7"/>
    </row>
    <row r="28" spans="2:20" s="1" customFormat="1">
      <c r="B28" s="6" t="s">
        <v>164</v>
      </c>
      <c r="C28" s="6" t="s">
        <v>165</v>
      </c>
      <c r="D28" s="6" t="s">
        <v>166</v>
      </c>
      <c r="E28" s="7" t="s">
        <v>23</v>
      </c>
      <c r="F28" s="7">
        <f>VLOOKUP(N28,[1]Revistas!$B$2:$G$62863,2,FALSE)</f>
        <v>0.59699999999999998</v>
      </c>
      <c r="G28" s="7" t="str">
        <f>VLOOKUP(N28,[1]Revistas!$B$2:$G$62863,3,FALSE)</f>
        <v>Q4</v>
      </c>
      <c r="H28" s="7" t="str">
        <f>VLOOKUP(N28,[1]Revistas!$B$2:$G$62863,4,FALSE)</f>
        <v>SURGERY -- SCIE</v>
      </c>
      <c r="I28" s="7" t="str">
        <f>VLOOKUP(N28,[1]Revistas!$B$2:$G$62863,5,FALSE)</f>
        <v>198/210</v>
      </c>
      <c r="J28" s="7" t="str">
        <f>VLOOKUP(N28,[1]Revistas!$B$2:$G$62863,6,FALSE)</f>
        <v>NO</v>
      </c>
      <c r="K28" s="7" t="s">
        <v>167</v>
      </c>
      <c r="L28" s="7"/>
      <c r="M28" s="7" t="s">
        <v>25</v>
      </c>
      <c r="N28" s="7" t="s">
        <v>168</v>
      </c>
      <c r="O28" s="7" t="s">
        <v>169</v>
      </c>
      <c r="P28" s="7">
        <v>2020</v>
      </c>
      <c r="Q28" s="7"/>
      <c r="R28" s="7"/>
      <c r="S28" s="7"/>
      <c r="T28" s="7"/>
    </row>
    <row r="29" spans="2:20" s="1" customFormat="1">
      <c r="B29" s="2"/>
      <c r="E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0" s="1" customFormat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5:20" s="1" customFormat="1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5:20" s="1" customFormat="1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5:20" s="1" customFormat="1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5:20" s="1" customFormat="1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8" spans="2:21" s="1" customFormat="1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2:21" s="9" customFormat="1">
      <c r="B1059" s="9" t="s">
        <v>4</v>
      </c>
      <c r="C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170</v>
      </c>
      <c r="I1059" s="10" t="s">
        <v>4</v>
      </c>
      <c r="J1059" s="10" t="s">
        <v>9</v>
      </c>
      <c r="K1059" s="10" t="s">
        <v>171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21" s="9" customFormat="1">
      <c r="B1060" s="9" t="s">
        <v>23</v>
      </c>
      <c r="C1060" s="9">
        <f>DCOUNTA(A4:T1053,C1059,B1059:B1060)</f>
        <v>14</v>
      </c>
      <c r="D1060" s="9" t="s">
        <v>23</v>
      </c>
      <c r="E1060" s="10">
        <f>DSUM(A4:T1054,F4,D1059:D1060)</f>
        <v>75.730999999999995</v>
      </c>
      <c r="F1060" s="10" t="s">
        <v>23</v>
      </c>
      <c r="G1060" s="10" t="s">
        <v>172</v>
      </c>
      <c r="H1060" s="10">
        <f>DCOUNTA(A4:T1054,G4,F1059:G1060)</f>
        <v>3</v>
      </c>
      <c r="I1060" s="10" t="s">
        <v>23</v>
      </c>
      <c r="J1060" s="10" t="s">
        <v>173</v>
      </c>
      <c r="K1060" s="10">
        <f>DCOUNTA(A4:T1054,J4,I1059:J1060)</f>
        <v>2</v>
      </c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2:21" s="9" customFormat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2:21" s="9" customFormat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170</v>
      </c>
      <c r="I1062" s="10" t="s">
        <v>4</v>
      </c>
      <c r="J1062" s="10" t="s">
        <v>9</v>
      </c>
      <c r="K1062" s="10" t="s">
        <v>171</v>
      </c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2:21" s="9" customFormat="1">
      <c r="B1063" s="9" t="s">
        <v>31</v>
      </c>
      <c r="C1063" s="9">
        <f>DCOUNTA(A4:T1054,E4,B1062:B1063)</f>
        <v>6</v>
      </c>
      <c r="D1063" s="9" t="s">
        <v>31</v>
      </c>
      <c r="E1063" s="10">
        <f>DSUM(A4:T1054,E1062,D1062:D1063)</f>
        <v>13.213000000000001</v>
      </c>
      <c r="F1063" s="10" t="s">
        <v>31</v>
      </c>
      <c r="G1063" s="10" t="s">
        <v>172</v>
      </c>
      <c r="H1063" s="10">
        <f>DCOUNTA(A4:T1054,G4,F1062:G1063)</f>
        <v>0</v>
      </c>
      <c r="I1063" s="10" t="s">
        <v>31</v>
      </c>
      <c r="J1063" s="10" t="s">
        <v>173</v>
      </c>
      <c r="K1063" s="10">
        <f>DCOUNTA(A4:T1054,J4,I1062:J1063)</f>
        <v>0</v>
      </c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2:21" s="9" customFormat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2:21" s="9" customFormat="1">
      <c r="B1065" s="9" t="s">
        <v>4</v>
      </c>
      <c r="D1065" s="9" t="s">
        <v>4</v>
      </c>
      <c r="E1065" s="10" t="s">
        <v>5</v>
      </c>
      <c r="F1065" s="10" t="s">
        <v>4</v>
      </c>
      <c r="G1065" s="10" t="s">
        <v>6</v>
      </c>
      <c r="H1065" s="10" t="s">
        <v>170</v>
      </c>
      <c r="I1065" s="10" t="s">
        <v>4</v>
      </c>
      <c r="J1065" s="10" t="s">
        <v>9</v>
      </c>
      <c r="K1065" s="10" t="s">
        <v>171</v>
      </c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2:21" s="9" customFormat="1">
      <c r="B1066" s="9" t="s">
        <v>174</v>
      </c>
      <c r="C1066" s="9">
        <f>DCOUNTA(A4:T1054,E4,B1065:B1066)</f>
        <v>0</v>
      </c>
      <c r="D1066" s="9" t="s">
        <v>174</v>
      </c>
      <c r="E1066" s="10">
        <f>DSUM(A4:T1054,F4,D1065:D1066)</f>
        <v>0</v>
      </c>
      <c r="F1066" s="10" t="s">
        <v>174</v>
      </c>
      <c r="G1066" s="10" t="s">
        <v>172</v>
      </c>
      <c r="H1066" s="10">
        <f>DCOUNTA(A4:T1054,G4,F1065:G1066)</f>
        <v>0</v>
      </c>
      <c r="I1066" s="10" t="s">
        <v>174</v>
      </c>
      <c r="J1066" s="10" t="s">
        <v>173</v>
      </c>
      <c r="K1066" s="10">
        <f>DCOUNTA(A4:T1054,J4,I1065:J1066)</f>
        <v>0</v>
      </c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2:21" s="9" customFormat="1"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2:21" s="9" customFormat="1">
      <c r="B1068" s="9" t="s">
        <v>4</v>
      </c>
      <c r="D1068" s="9" t="s">
        <v>4</v>
      </c>
      <c r="E1068" s="10" t="s">
        <v>5</v>
      </c>
      <c r="F1068" s="10" t="s">
        <v>4</v>
      </c>
      <c r="G1068" s="10" t="s">
        <v>6</v>
      </c>
      <c r="H1068" s="10" t="s">
        <v>170</v>
      </c>
      <c r="I1068" s="10" t="s">
        <v>4</v>
      </c>
      <c r="J1068" s="10" t="s">
        <v>9</v>
      </c>
      <c r="K1068" s="10" t="s">
        <v>171</v>
      </c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69" spans="2:21" s="9" customFormat="1">
      <c r="B1069" s="9" t="s">
        <v>95</v>
      </c>
      <c r="C1069" s="9">
        <f>DCOUNTA(C4:T1054,E4,B1068:B1069)</f>
        <v>1</v>
      </c>
      <c r="D1069" s="9" t="s">
        <v>95</v>
      </c>
      <c r="E1069" s="10">
        <f>DSUM(A4:T1054,F4,D1068:D1069)</f>
        <v>2.363</v>
      </c>
      <c r="F1069" s="10" t="s">
        <v>95</v>
      </c>
      <c r="G1069" s="10" t="s">
        <v>172</v>
      </c>
      <c r="H1069" s="10">
        <f>DCOUNTA(A4:T1054,G4,F1068:G1069)</f>
        <v>0</v>
      </c>
      <c r="I1069" s="10" t="s">
        <v>95</v>
      </c>
      <c r="J1069" s="10" t="s">
        <v>173</v>
      </c>
      <c r="K1069" s="10">
        <f>DCOUNTA(A4:T1054,J4,I1068:J1069)</f>
        <v>0</v>
      </c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2:21" s="9" customFormat="1"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</row>
    <row r="1071" spans="2:21" s="9" customFormat="1"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2:21" s="9" customFormat="1">
      <c r="B1072" s="9" t="s">
        <v>4</v>
      </c>
      <c r="D1072" s="9" t="s">
        <v>4</v>
      </c>
      <c r="E1072" s="10" t="s">
        <v>5</v>
      </c>
      <c r="F1072" s="10" t="s">
        <v>4</v>
      </c>
      <c r="G1072" s="10" t="s">
        <v>6</v>
      </c>
      <c r="H1072" s="10" t="s">
        <v>170</v>
      </c>
      <c r="I1072" s="10" t="s">
        <v>4</v>
      </c>
      <c r="J1072" s="10" t="s">
        <v>9</v>
      </c>
      <c r="K1072" s="10" t="s">
        <v>171</v>
      </c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2:52" s="9" customFormat="1" hidden="1">
      <c r="B1073" s="9" t="s">
        <v>175</v>
      </c>
      <c r="C1073" s="9">
        <f>DCOUNTA(A4:T1054,E4,B1072:B1073)</f>
        <v>0</v>
      </c>
      <c r="D1073" s="9" t="s">
        <v>175</v>
      </c>
      <c r="E1073" s="10">
        <f>DSUM(A4:T1054,F4,D1072:D1073)</f>
        <v>0</v>
      </c>
      <c r="F1073" s="10" t="s">
        <v>175</v>
      </c>
      <c r="G1073" s="10" t="s">
        <v>172</v>
      </c>
      <c r="H1073" s="10">
        <f>DCOUNTA(A4:T1054,G4,F1072:G1073)</f>
        <v>0</v>
      </c>
      <c r="I1073" s="10" t="s">
        <v>175</v>
      </c>
      <c r="J1073" s="10" t="s">
        <v>173</v>
      </c>
      <c r="K1073" s="10">
        <f>DCOUNTA(A4:T1054,J4,I1072:J1073)</f>
        <v>0</v>
      </c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2:52" s="9" customFormat="1" hidden="1"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</row>
    <row r="1075" spans="2:52" s="9" customFormat="1" hidden="1">
      <c r="B1075" s="9" t="s">
        <v>4</v>
      </c>
      <c r="D1075" s="9" t="s">
        <v>4</v>
      </c>
      <c r="E1075" s="10" t="s">
        <v>5</v>
      </c>
      <c r="F1075" s="10" t="s">
        <v>4</v>
      </c>
      <c r="G1075" s="10" t="s">
        <v>6</v>
      </c>
      <c r="H1075" s="10" t="s">
        <v>170</v>
      </c>
      <c r="I1075" s="10" t="s">
        <v>4</v>
      </c>
      <c r="J1075" s="10" t="s">
        <v>9</v>
      </c>
      <c r="K1075" s="10" t="s">
        <v>171</v>
      </c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</row>
    <row r="1076" spans="2:52" s="9" customFormat="1" hidden="1">
      <c r="B1076" s="9" t="s">
        <v>87</v>
      </c>
      <c r="C1076" s="9">
        <f>DCOUNTA(B4:T1054,B1075,B1075:B1076)</f>
        <v>3</v>
      </c>
      <c r="D1076" s="9" t="s">
        <v>87</v>
      </c>
      <c r="E1076" s="10">
        <f>DSUM(A4:T1054,F4,D1075:D1076)</f>
        <v>12.066000000000001</v>
      </c>
      <c r="F1076" s="10" t="s">
        <v>87</v>
      </c>
      <c r="G1076" s="10" t="s">
        <v>172</v>
      </c>
      <c r="H1076" s="10">
        <f>DCOUNTA(A4:T1054,G4,F1075:G1076)</f>
        <v>1</v>
      </c>
      <c r="I1076" s="10" t="s">
        <v>87</v>
      </c>
      <c r="J1076" s="10" t="s">
        <v>173</v>
      </c>
      <c r="K1076" s="10">
        <f>DCOUNTA(A4:T1054,J4,I1075:J1076)</f>
        <v>0</v>
      </c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2:52" s="9" customFormat="1"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</row>
    <row r="1078" spans="2:52" s="9" customFormat="1" ht="15.75">
      <c r="C1078" s="11" t="s">
        <v>176</v>
      </c>
      <c r="D1078" s="11" t="s">
        <v>177</v>
      </c>
      <c r="E1078" s="11" t="s">
        <v>178</v>
      </c>
      <c r="F1078" s="11" t="s">
        <v>179</v>
      </c>
      <c r="G1078" s="11" t="s">
        <v>180</v>
      </c>
      <c r="H1078" s="10"/>
      <c r="I1078" s="10"/>
      <c r="J1078" s="10"/>
      <c r="K1078" s="10"/>
      <c r="L1078" s="10"/>
      <c r="M1078" s="10"/>
      <c r="N1078" s="10"/>
      <c r="O1078" s="12"/>
      <c r="P1078" s="10"/>
      <c r="Q1078" s="10"/>
      <c r="R1078" s="10"/>
      <c r="S1078" s="10"/>
      <c r="T1078" s="10"/>
      <c r="U1078" s="10"/>
      <c r="AY1078" s="9" t="s">
        <v>181</v>
      </c>
      <c r="AZ1078" s="9" t="s">
        <v>182</v>
      </c>
    </row>
    <row r="1079" spans="2:52" s="9" customFormat="1" ht="15.75">
      <c r="C1079" s="13">
        <f>C1060</f>
        <v>14</v>
      </c>
      <c r="D1079" s="14" t="s">
        <v>183</v>
      </c>
      <c r="E1079" s="14">
        <f>E1060</f>
        <v>75.730999999999995</v>
      </c>
      <c r="F1079" s="13">
        <f>H1060</f>
        <v>3</v>
      </c>
      <c r="G1079" s="13">
        <f>K1060</f>
        <v>2</v>
      </c>
      <c r="H1079" s="10"/>
      <c r="I1079" s="10"/>
      <c r="J1079" s="10"/>
      <c r="K1079" s="10"/>
      <c r="L1079" s="10"/>
      <c r="M1079" s="10"/>
      <c r="N1079" s="10"/>
      <c r="O1079" s="12"/>
      <c r="P1079" s="10"/>
      <c r="Q1079" s="10"/>
      <c r="R1079" s="10"/>
      <c r="S1079" s="10"/>
      <c r="T1079" s="10"/>
      <c r="U1079" s="10"/>
    </row>
    <row r="1080" spans="2:52" s="9" customFormat="1" ht="15.75">
      <c r="C1080" s="13">
        <f>C1063</f>
        <v>6</v>
      </c>
      <c r="D1080" s="14" t="s">
        <v>184</v>
      </c>
      <c r="E1080" s="14">
        <f>E1063</f>
        <v>13.213000000000001</v>
      </c>
      <c r="F1080" s="13">
        <f>H1063</f>
        <v>0</v>
      </c>
      <c r="G1080" s="13">
        <f>K1063</f>
        <v>0</v>
      </c>
      <c r="H1080" s="10"/>
      <c r="I1080" s="10"/>
      <c r="J1080" s="10"/>
      <c r="K1080" s="10"/>
      <c r="L1080" s="10"/>
      <c r="M1080" s="10"/>
      <c r="N1080" s="10"/>
      <c r="O1080" s="12"/>
      <c r="P1080" s="10"/>
      <c r="Q1080" s="10"/>
      <c r="R1080" s="10"/>
      <c r="S1080" s="10"/>
      <c r="T1080" s="10"/>
      <c r="U1080" s="10"/>
    </row>
    <row r="1081" spans="2:52" s="9" customFormat="1" ht="15.75">
      <c r="C1081" s="13">
        <f>C1066</f>
        <v>0</v>
      </c>
      <c r="D1081" s="14" t="s">
        <v>185</v>
      </c>
      <c r="E1081" s="14">
        <f>E1066</f>
        <v>0</v>
      </c>
      <c r="F1081" s="13">
        <f>H1066</f>
        <v>0</v>
      </c>
      <c r="G1081" s="13">
        <f>K1066</f>
        <v>0</v>
      </c>
      <c r="H1081" s="10"/>
      <c r="I1081" s="10"/>
      <c r="J1081" s="10"/>
      <c r="K1081" s="10"/>
      <c r="L1081" s="10"/>
      <c r="M1081" s="10"/>
      <c r="N1081" s="10"/>
      <c r="O1081" s="12"/>
      <c r="P1081" s="10"/>
      <c r="Q1081" s="10"/>
      <c r="R1081" s="10"/>
      <c r="S1081" s="10"/>
      <c r="T1081" s="10"/>
      <c r="U1081" s="10"/>
    </row>
    <row r="1082" spans="2:52" s="9" customFormat="1" ht="15.75">
      <c r="C1082" s="13">
        <f>C1069</f>
        <v>1</v>
      </c>
      <c r="D1082" s="14" t="s">
        <v>186</v>
      </c>
      <c r="E1082" s="14">
        <f>E1069</f>
        <v>2.363</v>
      </c>
      <c r="F1082" s="13">
        <f>H1069</f>
        <v>0</v>
      </c>
      <c r="G1082" s="13">
        <f>K1069</f>
        <v>0</v>
      </c>
      <c r="H1082" s="10"/>
      <c r="I1082" s="10"/>
      <c r="J1082" s="10"/>
      <c r="K1082" s="10"/>
      <c r="L1082" s="10"/>
      <c r="M1082" s="10"/>
      <c r="N1082" s="10"/>
      <c r="O1082" s="12"/>
      <c r="P1082" s="10"/>
      <c r="Q1082" s="10"/>
      <c r="R1082" s="10"/>
      <c r="S1082" s="10"/>
      <c r="T1082" s="10"/>
      <c r="U1082" s="10"/>
    </row>
    <row r="1083" spans="2:52" s="9" customFormat="1" ht="15.75">
      <c r="C1083" s="13">
        <f>C1073</f>
        <v>0</v>
      </c>
      <c r="D1083" s="14" t="s">
        <v>175</v>
      </c>
      <c r="E1083" s="14">
        <f>E1073</f>
        <v>0</v>
      </c>
      <c r="F1083" s="13">
        <f>H1073</f>
        <v>0</v>
      </c>
      <c r="G1083" s="13">
        <f>K1073</f>
        <v>0</v>
      </c>
      <c r="H1083" s="10"/>
      <c r="I1083" s="10"/>
      <c r="J1083" s="10"/>
      <c r="K1083" s="10"/>
      <c r="L1083" s="10"/>
      <c r="M1083" s="10"/>
      <c r="N1083" s="10"/>
      <c r="O1083" s="12"/>
      <c r="P1083" s="10"/>
      <c r="Q1083" s="10"/>
      <c r="R1083" s="10"/>
      <c r="S1083" s="10"/>
      <c r="T1083" s="10"/>
      <c r="U1083" s="10"/>
    </row>
    <row r="1084" spans="2:52" s="9" customFormat="1" ht="15.75">
      <c r="C1084" s="13">
        <f>C1076</f>
        <v>3</v>
      </c>
      <c r="D1084" s="14" t="s">
        <v>187</v>
      </c>
      <c r="E1084" s="14">
        <f>E1076</f>
        <v>12.066000000000001</v>
      </c>
      <c r="F1084" s="13">
        <f>H1076</f>
        <v>1</v>
      </c>
      <c r="G1084" s="13">
        <f>K1076</f>
        <v>0</v>
      </c>
      <c r="H1084" s="10"/>
      <c r="I1084" s="10"/>
      <c r="J1084" s="10"/>
      <c r="K1084" s="10"/>
      <c r="L1084" s="10"/>
      <c r="M1084" s="10"/>
      <c r="N1084" s="10"/>
      <c r="O1084" s="12"/>
      <c r="P1084" s="10"/>
      <c r="Q1084" s="10"/>
      <c r="R1084" s="10"/>
      <c r="S1084" s="10"/>
      <c r="T1084" s="10"/>
      <c r="U1084" s="10"/>
    </row>
    <row r="1085" spans="2:52" s="9" customFormat="1" ht="15.75">
      <c r="C1085" s="15"/>
      <c r="D1085" s="11" t="s">
        <v>188</v>
      </c>
      <c r="E1085" s="11">
        <f>E1079</f>
        <v>75.730999999999995</v>
      </c>
      <c r="F1085" s="15"/>
      <c r="G1085" s="10"/>
      <c r="H1085" s="10"/>
      <c r="I1085" s="10"/>
      <c r="J1085" s="10"/>
      <c r="K1085" s="10"/>
      <c r="L1085" s="10"/>
      <c r="M1085" s="10"/>
      <c r="N1085" s="10"/>
      <c r="O1085" s="12"/>
      <c r="P1085" s="10"/>
      <c r="Q1085" s="10"/>
      <c r="R1085" s="10"/>
      <c r="S1085" s="10"/>
      <c r="T1085" s="10"/>
      <c r="U1085" s="10"/>
    </row>
    <row r="1086" spans="2:52" s="9" customFormat="1" ht="15.75">
      <c r="C1086" s="15"/>
      <c r="D1086" s="11" t="s">
        <v>189</v>
      </c>
      <c r="E1086" s="11">
        <f>E1079+E1080+E1081+E1082+E1083+E1084</f>
        <v>103.37299999999999</v>
      </c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</row>
    <row r="1087" spans="2:52" s="1" customFormat="1" ht="12.75" customHeigh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2:52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5:20" s="1" customFormat="1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  <row r="2347" spans="5:20" s="1" customFormat="1"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</row>
    <row r="2348" spans="5:20" s="1" customFormat="1"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</row>
    <row r="2349" spans="5:20" s="1" customFormat="1"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</row>
    <row r="2350" spans="5:20" s="1" customFormat="1"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</row>
    <row r="2351" spans="5:20" s="1" customFormat="1"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</row>
    <row r="2352" spans="5:20" s="1" customFormat="1"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2021-02-17T22:33:17Z</dcterms:created>
  <dcterms:modified xsi:type="dcterms:W3CDTF">2021-02-17T22:33:27Z</dcterms:modified>
</cp:coreProperties>
</file>