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Fundacion\FUNDACIÓN\IPAZ\Informes bibliométricos\2018\"/>
    </mc:Choice>
  </mc:AlternateContent>
  <bookViews>
    <workbookView xWindow="0" yWindow="0" windowWidth="20730" windowHeight="10635"/>
  </bookViews>
  <sheets>
    <sheet name="IdiPAZ" sheetId="51" r:id="rId1"/>
    <sheet name="15 Mejores Publicaciones" sheetId="52" r:id="rId2"/>
    <sheet name="Neurología y Enfermedades Cereb" sheetId="1" r:id="rId3"/>
    <sheet name="Estrategias Neuroprotectoras en" sheetId="2" r:id="rId4"/>
    <sheet name="Estructura, Neuroquímica y Plas" sheetId="3" r:id="rId5"/>
    <sheet name="Implicación de los Sistemas Gli" sheetId="4" r:id="rId6"/>
    <sheet name="Investigación en Cardiología Cl" sheetId="5" r:id="rId7"/>
    <sheet name="Epidemiología Cardiovascular y " sheetId="6" r:id="rId8"/>
    <sheet name="Coagulopatías y Alteraciones de" sheetId="7" r:id="rId9"/>
    <sheet name="Fisiología Y Farmacología Vascu" sheetId="8" r:id="rId10"/>
    <sheet name="Farmacología Vascular y Metabol" sheetId="9" r:id="rId11"/>
    <sheet name="SIDA y Enfermedades Infecciosas" sheetId="10" r:id="rId12"/>
    <sheet name="Microbiología Molecular" sheetId="11" r:id="rId13"/>
    <sheet name="Inmuno-Reumatología" sheetId="12" r:id="rId14"/>
    <sheet name="Repuesta Inmune Innata" sheetId="13" r:id="rId15"/>
    <sheet name="Diagnóstico y Tratamiento de Pa" sheetId="14" r:id="rId16"/>
    <sheet name="Fisiopatología Linfocitaria en " sheetId="15" r:id="rId17"/>
    <sheet name="Hipersensibilidad a Medicamento" sheetId="16" r:id="rId18"/>
    <sheet name="Patología Infecciosa Respirator" sheetId="17" r:id="rId19"/>
    <sheet name="Infecciones Sistémicas en Pedia" sheetId="37" r:id="rId20"/>
    <sheet name="Investigación Traslacional en C" sheetId="38" r:id="rId21"/>
    <sheet name="Medicina Interna y Enfermedades" sheetId="18" r:id="rId22"/>
    <sheet name="Difunción y Fallo Orgánico en l" sheetId="19" r:id="rId23"/>
    <sheet name="Enfermedades Respiratiorias" sheetId="20" r:id="rId24"/>
    <sheet name="Regulación de la Expresión Géni" sheetId="21" r:id="rId25"/>
    <sheet name="Nefrología" sheetId="22" r:id="rId26"/>
    <sheet name="Neonatología" sheetId="23" r:id="rId27"/>
    <sheet name="Envejecimiento y Fragilidad de " sheetId="24" r:id="rId28"/>
    <sheet name="Hepatología Molecular" sheetId="25" r:id="rId29"/>
    <sheet name="Diagnóstico y Tratamiento de l " sheetId="26" r:id="rId30"/>
    <sheet name="Ginecología Oncológica" sheetId="27" r:id="rId31"/>
    <sheet name="Gestión del Paciente Sangrant" sheetId="28" r:id="rId32"/>
    <sheet name="Enfermedades Endocrinas" sheetId="29" r:id="rId33"/>
    <sheet name="Urología" sheetId="30" r:id="rId34"/>
    <sheet name="Medicina Materno Fetal" sheetId="49" r:id="rId35"/>
    <sheet name="Patología Urgente y Emergente " sheetId="32" r:id="rId36"/>
    <sheet name="Instituto de Genética Médica y " sheetId="33" r:id="rId37"/>
    <sheet name="Oncología Traslacional" sheetId="34" r:id="rId38"/>
    <sheet name="Terapias Experimentales y Bioma" sheetId="35" r:id="rId39"/>
    <sheet name="Investigación en Otoneurocirugí" sheetId="36" r:id="rId40"/>
    <sheet name="Patología Molecular del Cáncer " sheetId="39" r:id="rId41"/>
    <sheet name="Mecanismos de Progresión Tumora" sheetId="40" r:id="rId42"/>
    <sheet name="Modelos Animales y Celulares pa" sheetId="41" r:id="rId43"/>
    <sheet name="Investigación y Diagnóstico de " sheetId="42" r:id="rId44"/>
    <sheet name="Cirugía de Malformaciones Congé" sheetId="43" r:id="rId45"/>
    <sheet name="Fisiopatlogías Ósea y Biomateri" sheetId="44" r:id="rId46"/>
    <sheet name="Ingeniería Celular" sheetId="45" r:id="rId47"/>
    <sheet name="Farmacología Clínica" sheetId="46" r:id="rId48"/>
    <sheet name="Investigación en Cirugía OsteoA" sheetId="47" r:id="rId49"/>
    <sheet name="Trasplante" sheetId="48" r:id="rId50"/>
    <sheet name="Revistas" sheetId="50" state="hidden" r:id="rId51"/>
  </sheets>
  <definedNames>
    <definedName name="_xlnm._FilterDatabase" localSheetId="0" hidden="1">IdiPAZ!$A$1:$AW$365</definedName>
  </definedNames>
  <calcPr calcId="152511"/>
</workbook>
</file>

<file path=xl/calcChain.xml><?xml version="1.0" encoding="utf-8"?>
<calcChain xmlns="http://schemas.openxmlformats.org/spreadsheetml/2006/main">
  <c r="J2" i="29" l="1"/>
  <c r="I2" i="29"/>
  <c r="H2" i="29"/>
  <c r="G2" i="29"/>
  <c r="F2" i="29"/>
  <c r="J15" i="52" l="1"/>
  <c r="I15" i="52"/>
  <c r="H15" i="52"/>
  <c r="G15" i="52"/>
  <c r="F15" i="52"/>
  <c r="F193" i="51" l="1"/>
  <c r="G193" i="51"/>
  <c r="H193" i="51"/>
  <c r="I193" i="51"/>
  <c r="J193" i="51"/>
  <c r="J3" i="52"/>
  <c r="I3" i="52"/>
  <c r="H3" i="52"/>
  <c r="G3" i="52"/>
  <c r="F3" i="52"/>
  <c r="J2" i="52"/>
  <c r="I2" i="52"/>
  <c r="H2" i="52"/>
  <c r="G2" i="52"/>
  <c r="F2" i="52"/>
  <c r="J4" i="52"/>
  <c r="I4" i="52"/>
  <c r="H4" i="52"/>
  <c r="G4" i="52"/>
  <c r="F4" i="52"/>
  <c r="J5" i="52"/>
  <c r="I5" i="52"/>
  <c r="H5" i="52"/>
  <c r="G5" i="52"/>
  <c r="F5" i="52"/>
  <c r="J7" i="52"/>
  <c r="I7" i="52"/>
  <c r="H7" i="52"/>
  <c r="G7" i="52"/>
  <c r="F7" i="52"/>
  <c r="J6" i="52"/>
  <c r="I6" i="52"/>
  <c r="H6" i="52"/>
  <c r="G6" i="52"/>
  <c r="F6" i="52"/>
  <c r="J8" i="52"/>
  <c r="I8" i="52"/>
  <c r="H8" i="52"/>
  <c r="G8" i="52"/>
  <c r="F8" i="52"/>
  <c r="J9" i="52"/>
  <c r="I9" i="52"/>
  <c r="H9" i="52"/>
  <c r="G9" i="52"/>
  <c r="F9" i="52"/>
  <c r="J10" i="52"/>
  <c r="I10" i="52"/>
  <c r="H10" i="52"/>
  <c r="G10" i="52"/>
  <c r="F10" i="52"/>
  <c r="J11" i="52"/>
  <c r="I11" i="52"/>
  <c r="H11" i="52"/>
  <c r="G11" i="52"/>
  <c r="F11" i="52"/>
  <c r="J13" i="52"/>
  <c r="I13" i="52"/>
  <c r="H13" i="52"/>
  <c r="G13" i="52"/>
  <c r="F13" i="52"/>
  <c r="J12" i="52"/>
  <c r="I12" i="52"/>
  <c r="H12" i="52"/>
  <c r="G12" i="52"/>
  <c r="F12" i="52"/>
  <c r="J14" i="52"/>
  <c r="I14" i="52"/>
  <c r="H14" i="52"/>
  <c r="G14" i="52"/>
  <c r="F14" i="52"/>
  <c r="K387" i="3"/>
  <c r="K387" i="4"/>
  <c r="K387" i="6"/>
  <c r="K387" i="9"/>
  <c r="K387" i="10"/>
  <c r="K387" i="11"/>
  <c r="K387" i="15"/>
  <c r="K387" i="16"/>
  <c r="K387" i="37"/>
  <c r="K387" i="38"/>
  <c r="K387" i="18"/>
  <c r="K387" i="19"/>
  <c r="K387" i="20"/>
  <c r="K387" i="21"/>
  <c r="K387" i="23"/>
  <c r="K387" i="24"/>
  <c r="K387" i="27"/>
  <c r="K387" i="28"/>
  <c r="K388" i="29"/>
  <c r="K387" i="49"/>
  <c r="K387" i="32"/>
  <c r="K387" i="34"/>
  <c r="K387" i="35"/>
  <c r="K387" i="36"/>
  <c r="K387" i="39"/>
  <c r="K387" i="40"/>
  <c r="K387" i="41"/>
  <c r="K387" i="43"/>
  <c r="K387" i="44"/>
  <c r="K387" i="45"/>
  <c r="K387" i="46"/>
  <c r="K384" i="1"/>
  <c r="K384" i="2"/>
  <c r="K384" i="3"/>
  <c r="K384" i="4"/>
  <c r="K384" i="8"/>
  <c r="K384" i="9"/>
  <c r="K384" i="10"/>
  <c r="K384" i="11"/>
  <c r="K384" i="12"/>
  <c r="K384" i="13"/>
  <c r="K384" i="16"/>
  <c r="K26" i="17"/>
  <c r="K384" i="37"/>
  <c r="K384" i="18"/>
  <c r="K384" i="19"/>
  <c r="K384" i="20"/>
  <c r="K384" i="21"/>
  <c r="K384" i="22"/>
  <c r="K384" i="23"/>
  <c r="K384" i="24"/>
  <c r="K384" i="25"/>
  <c r="K384" i="26"/>
  <c r="K384" i="27"/>
  <c r="K384" i="28"/>
  <c r="K385" i="29"/>
  <c r="K384" i="30"/>
  <c r="K384" i="49"/>
  <c r="K384" i="32"/>
  <c r="K384" i="36"/>
  <c r="K384" i="39"/>
  <c r="K384" i="40"/>
  <c r="K384" i="42"/>
  <c r="K384" i="43"/>
  <c r="K384" i="44"/>
  <c r="K384" i="45"/>
  <c r="K384" i="46"/>
  <c r="K384" i="48"/>
  <c r="K380" i="1"/>
  <c r="K380" i="2"/>
  <c r="K380" i="3"/>
  <c r="K380" i="4"/>
  <c r="K380" i="6"/>
  <c r="K380" i="7"/>
  <c r="K380" i="8"/>
  <c r="K380" i="9"/>
  <c r="K380" i="11"/>
  <c r="K380" i="12"/>
  <c r="K380" i="13"/>
  <c r="K380" i="15"/>
  <c r="K380" i="16"/>
  <c r="K22" i="17"/>
  <c r="K380" i="37"/>
  <c r="K380" i="38"/>
  <c r="K380" i="18"/>
  <c r="K380" i="19"/>
  <c r="K380" i="20"/>
  <c r="K380" i="21"/>
  <c r="K380" i="22"/>
  <c r="K380" i="23"/>
  <c r="K380" i="24"/>
  <c r="K380" i="25"/>
  <c r="K380" i="27"/>
  <c r="K380" i="28"/>
  <c r="K381" i="29"/>
  <c r="K380" i="49"/>
  <c r="K380" i="32"/>
  <c r="K380" i="33"/>
  <c r="K380" i="34"/>
  <c r="K380" i="36"/>
  <c r="K380" i="39"/>
  <c r="K380" i="40"/>
  <c r="K380" i="41"/>
  <c r="K380" i="42"/>
  <c r="K380" i="43"/>
  <c r="K380" i="44"/>
  <c r="K380" i="45"/>
  <c r="K380" i="46"/>
  <c r="K380" i="47"/>
  <c r="K380" i="48"/>
  <c r="K377" i="1"/>
  <c r="K377" i="3"/>
  <c r="K377" i="4"/>
  <c r="K377" i="5"/>
  <c r="K377" i="6"/>
  <c r="K377" i="7"/>
  <c r="K377" i="8"/>
  <c r="K377" i="9"/>
  <c r="K377" i="10"/>
  <c r="K377" i="11"/>
  <c r="K377" i="12"/>
  <c r="K377" i="13"/>
  <c r="K377" i="14"/>
  <c r="K377" i="15"/>
  <c r="K377" i="16"/>
  <c r="K19" i="17"/>
  <c r="K377" i="37"/>
  <c r="K377" i="38"/>
  <c r="K377" i="18"/>
  <c r="K377" i="19"/>
  <c r="K377" i="20"/>
  <c r="K377" i="21"/>
  <c r="K377" i="22"/>
  <c r="K377" i="23"/>
  <c r="K377" i="24"/>
  <c r="K377" i="25"/>
  <c r="K377" i="26"/>
  <c r="K377" i="27"/>
  <c r="K377" i="28"/>
  <c r="K378" i="29"/>
  <c r="K377" i="30"/>
  <c r="K377" i="49"/>
  <c r="K377" i="32"/>
  <c r="K377" i="33"/>
  <c r="K377" i="35"/>
  <c r="K377" i="36"/>
  <c r="K377" i="40"/>
  <c r="K377" i="41"/>
  <c r="K377" i="42"/>
  <c r="K377" i="43"/>
  <c r="K377" i="45"/>
  <c r="K377" i="46"/>
  <c r="K377" i="48"/>
  <c r="K374" i="2"/>
  <c r="K374" i="3"/>
  <c r="K374" i="4"/>
  <c r="K374" i="6"/>
  <c r="K374" i="7"/>
  <c r="K374" i="8"/>
  <c r="K374" i="9"/>
  <c r="K374" i="13"/>
  <c r="K374" i="16"/>
  <c r="K374" i="38"/>
  <c r="K374" i="18"/>
  <c r="K374" i="19"/>
  <c r="K374" i="21"/>
  <c r="K374" i="23"/>
  <c r="K374" i="25"/>
  <c r="K374" i="26"/>
  <c r="K374" i="27"/>
  <c r="K374" i="30"/>
  <c r="K374" i="32"/>
  <c r="K374" i="33"/>
  <c r="K374" i="34"/>
  <c r="K374" i="35"/>
  <c r="K374" i="36"/>
  <c r="K374" i="39"/>
  <c r="K374" i="40"/>
  <c r="K374" i="42"/>
  <c r="K374" i="43"/>
  <c r="K374" i="44"/>
  <c r="K374" i="45"/>
  <c r="K374" i="46"/>
  <c r="K374" i="47"/>
  <c r="K371" i="14"/>
  <c r="H387" i="3"/>
  <c r="H387" i="4"/>
  <c r="H387" i="6"/>
  <c r="H387" i="9"/>
  <c r="H387" i="10"/>
  <c r="H387" i="11"/>
  <c r="H387" i="15"/>
  <c r="H387" i="16"/>
  <c r="H387" i="37"/>
  <c r="H387" i="38"/>
  <c r="H387" i="18"/>
  <c r="H387" i="19"/>
  <c r="H387" i="20"/>
  <c r="H387" i="21"/>
  <c r="H387" i="23"/>
  <c r="H387" i="24"/>
  <c r="H387" i="27"/>
  <c r="H387" i="28"/>
  <c r="H388" i="29"/>
  <c r="H387" i="49"/>
  <c r="H387" i="32"/>
  <c r="H387" i="34"/>
  <c r="H387" i="35"/>
  <c r="H387" i="36"/>
  <c r="H387" i="39"/>
  <c r="H387" i="40"/>
  <c r="H387" i="41"/>
  <c r="H387" i="43"/>
  <c r="H387" i="44"/>
  <c r="H387" i="45"/>
  <c r="H387" i="46"/>
  <c r="H384" i="1"/>
  <c r="H384" i="2"/>
  <c r="H384" i="3"/>
  <c r="H384" i="4"/>
  <c r="H384" i="8"/>
  <c r="H384" i="9"/>
  <c r="H384" i="10"/>
  <c r="H384" i="11"/>
  <c r="H384" i="12"/>
  <c r="H384" i="13"/>
  <c r="H384" i="16"/>
  <c r="H26" i="17"/>
  <c r="H384" i="37"/>
  <c r="H384" i="18"/>
  <c r="H384" i="19"/>
  <c r="H384" i="20"/>
  <c r="H384" i="21"/>
  <c r="H384" i="22"/>
  <c r="H384" i="23"/>
  <c r="H384" i="24"/>
  <c r="H384" i="25"/>
  <c r="H384" i="26"/>
  <c r="H384" i="27"/>
  <c r="H384" i="28"/>
  <c r="H385" i="29"/>
  <c r="H384" i="30"/>
  <c r="H384" i="49"/>
  <c r="H384" i="32"/>
  <c r="H384" i="36"/>
  <c r="H384" i="39"/>
  <c r="H384" i="40"/>
  <c r="H384" i="42"/>
  <c r="H384" i="43"/>
  <c r="H384" i="44"/>
  <c r="H384" i="45"/>
  <c r="H384" i="46"/>
  <c r="H384" i="48"/>
  <c r="H380" i="1"/>
  <c r="H380" i="2"/>
  <c r="H380" i="3"/>
  <c r="H380" i="4"/>
  <c r="H380" i="6"/>
  <c r="H380" i="7"/>
  <c r="H380" i="8"/>
  <c r="H380" i="9"/>
  <c r="H380" i="11"/>
  <c r="H380" i="12"/>
  <c r="H380" i="13"/>
  <c r="H380" i="15"/>
  <c r="H380" i="16"/>
  <c r="H22" i="17"/>
  <c r="H380" i="37"/>
  <c r="H380" i="38"/>
  <c r="H380" i="18"/>
  <c r="H380" i="19"/>
  <c r="H380" i="20"/>
  <c r="H380" i="21"/>
  <c r="H380" i="22"/>
  <c r="H380" i="23"/>
  <c r="H380" i="24"/>
  <c r="H380" i="25"/>
  <c r="H380" i="27"/>
  <c r="H380" i="28"/>
  <c r="H381" i="29"/>
  <c r="H380" i="49"/>
  <c r="H380" i="32"/>
  <c r="H380" i="33"/>
  <c r="H380" i="34"/>
  <c r="H380" i="36"/>
  <c r="H380" i="39"/>
  <c r="H380" i="40"/>
  <c r="H380" i="41"/>
  <c r="H380" i="42"/>
  <c r="H380" i="43"/>
  <c r="H380" i="44"/>
  <c r="H380" i="45"/>
  <c r="H380" i="46"/>
  <c r="H380" i="47"/>
  <c r="H380" i="48"/>
  <c r="H377" i="1"/>
  <c r="H377" i="3"/>
  <c r="H377" i="4"/>
  <c r="H377" i="5"/>
  <c r="H377" i="6"/>
  <c r="H377" i="7"/>
  <c r="H377" i="8"/>
  <c r="H377" i="9"/>
  <c r="H377" i="10"/>
  <c r="H377" i="11"/>
  <c r="H377" i="12"/>
  <c r="H377" i="13"/>
  <c r="H377" i="14"/>
  <c r="H377" i="15"/>
  <c r="H377" i="16"/>
  <c r="H19" i="17"/>
  <c r="H377" i="37"/>
  <c r="H377" i="38"/>
  <c r="H377" i="18"/>
  <c r="H377" i="19"/>
  <c r="H377" i="20"/>
  <c r="H377" i="21"/>
  <c r="H377" i="22"/>
  <c r="H377" i="23"/>
  <c r="H377" i="24"/>
  <c r="H377" i="25"/>
  <c r="H377" i="26"/>
  <c r="H377" i="27"/>
  <c r="H377" i="28"/>
  <c r="H378" i="29"/>
  <c r="H377" i="30"/>
  <c r="H377" i="49"/>
  <c r="H377" i="32"/>
  <c r="H377" i="33"/>
  <c r="H377" i="35"/>
  <c r="H377" i="36"/>
  <c r="H377" i="40"/>
  <c r="H377" i="41"/>
  <c r="H377" i="42"/>
  <c r="H377" i="43"/>
  <c r="H377" i="45"/>
  <c r="H377" i="46"/>
  <c r="H377" i="48"/>
  <c r="H374" i="2"/>
  <c r="H374" i="3"/>
  <c r="H374" i="4"/>
  <c r="H374" i="6"/>
  <c r="H374" i="7"/>
  <c r="H374" i="8"/>
  <c r="H374" i="9"/>
  <c r="H374" i="13"/>
  <c r="H374" i="16"/>
  <c r="H374" i="38"/>
  <c r="H374" i="18"/>
  <c r="H374" i="19"/>
  <c r="H374" i="21"/>
  <c r="H374" i="23"/>
  <c r="H374" i="25"/>
  <c r="H374" i="26"/>
  <c r="H374" i="27"/>
  <c r="H374" i="30"/>
  <c r="H374" i="32"/>
  <c r="H374" i="33"/>
  <c r="H374" i="34"/>
  <c r="H374" i="35"/>
  <c r="H374" i="36"/>
  <c r="H374" i="39"/>
  <c r="H374" i="40"/>
  <c r="H374" i="42"/>
  <c r="H374" i="43"/>
  <c r="H374" i="44"/>
  <c r="H374" i="45"/>
  <c r="H374" i="46"/>
  <c r="H374" i="47"/>
  <c r="H371" i="14"/>
  <c r="E387" i="3"/>
  <c r="E387" i="4"/>
  <c r="E387" i="6"/>
  <c r="E387" i="9"/>
  <c r="E387" i="10"/>
  <c r="E387" i="11"/>
  <c r="E387" i="15"/>
  <c r="E387" i="16"/>
  <c r="E387" i="37"/>
  <c r="E387" i="38"/>
  <c r="E387" i="18"/>
  <c r="E387" i="19"/>
  <c r="E387" i="20"/>
  <c r="E387" i="21"/>
  <c r="E387" i="23"/>
  <c r="E387" i="24"/>
  <c r="E387" i="27"/>
  <c r="E387" i="28"/>
  <c r="E388" i="29"/>
  <c r="E387" i="49"/>
  <c r="E387" i="32"/>
  <c r="E387" i="34"/>
  <c r="E387" i="35"/>
  <c r="E387" i="36"/>
  <c r="E387" i="39"/>
  <c r="E387" i="40"/>
  <c r="E387" i="41"/>
  <c r="E387" i="43"/>
  <c r="E387" i="44"/>
  <c r="E387" i="45"/>
  <c r="E387" i="46"/>
  <c r="E384" i="1"/>
  <c r="E384" i="2"/>
  <c r="E384" i="3"/>
  <c r="E384" i="4"/>
  <c r="E384" i="8"/>
  <c r="E384" i="9"/>
  <c r="E384" i="10"/>
  <c r="E384" i="11"/>
  <c r="E384" i="12"/>
  <c r="E384" i="13"/>
  <c r="E384" i="16"/>
  <c r="E26" i="17"/>
  <c r="E384" i="37"/>
  <c r="E384" i="18"/>
  <c r="E384" i="19"/>
  <c r="E384" i="20"/>
  <c r="E384" i="21"/>
  <c r="E384" i="22"/>
  <c r="E384" i="23"/>
  <c r="E384" i="24"/>
  <c r="E384" i="25"/>
  <c r="E384" i="26"/>
  <c r="E384" i="27"/>
  <c r="E384" i="28"/>
  <c r="E385" i="29"/>
  <c r="E384" i="30"/>
  <c r="E384" i="49"/>
  <c r="E384" i="32"/>
  <c r="E384" i="36"/>
  <c r="E384" i="39"/>
  <c r="E384" i="40"/>
  <c r="E384" i="42"/>
  <c r="E384" i="43"/>
  <c r="E384" i="44"/>
  <c r="E384" i="45"/>
  <c r="E384" i="46"/>
  <c r="E384" i="48"/>
  <c r="E380" i="1"/>
  <c r="E380" i="2"/>
  <c r="E380" i="3"/>
  <c r="E380" i="4"/>
  <c r="E380" i="6"/>
  <c r="E380" i="7"/>
  <c r="E380" i="8"/>
  <c r="E380" i="9"/>
  <c r="E380" i="11"/>
  <c r="E380" i="12"/>
  <c r="E380" i="13"/>
  <c r="E380" i="15"/>
  <c r="E380" i="16"/>
  <c r="E22" i="17"/>
  <c r="E380" i="37"/>
  <c r="E380" i="38"/>
  <c r="E380" i="18"/>
  <c r="E380" i="19"/>
  <c r="E380" i="20"/>
  <c r="E380" i="21"/>
  <c r="E380" i="22"/>
  <c r="E380" i="23"/>
  <c r="E380" i="24"/>
  <c r="E380" i="25"/>
  <c r="E380" i="27"/>
  <c r="E380" i="28"/>
  <c r="E381" i="29"/>
  <c r="E380" i="49"/>
  <c r="E380" i="32"/>
  <c r="E380" i="33"/>
  <c r="E380" i="34"/>
  <c r="E380" i="36"/>
  <c r="E380" i="39"/>
  <c r="E380" i="40"/>
  <c r="E380" i="41"/>
  <c r="E380" i="42"/>
  <c r="E380" i="43"/>
  <c r="E380" i="44"/>
  <c r="E380" i="45"/>
  <c r="E380" i="46"/>
  <c r="E380" i="47"/>
  <c r="E380" i="48"/>
  <c r="E377" i="1"/>
  <c r="E377" i="3"/>
  <c r="E377" i="4"/>
  <c r="E377" i="5"/>
  <c r="E377" i="6"/>
  <c r="E377" i="7"/>
  <c r="E377" i="8"/>
  <c r="E377" i="9"/>
  <c r="E377" i="10"/>
  <c r="E377" i="11"/>
  <c r="E377" i="12"/>
  <c r="E377" i="13"/>
  <c r="E377" i="14"/>
  <c r="E377" i="15"/>
  <c r="E377" i="16"/>
  <c r="E19" i="17"/>
  <c r="E377" i="37"/>
  <c r="E377" i="38"/>
  <c r="E377" i="18"/>
  <c r="E377" i="19"/>
  <c r="E377" i="20"/>
  <c r="E377" i="21"/>
  <c r="E377" i="22"/>
  <c r="E377" i="23"/>
  <c r="E377" i="24"/>
  <c r="E377" i="25"/>
  <c r="E377" i="26"/>
  <c r="E377" i="27"/>
  <c r="E377" i="28"/>
  <c r="E378" i="29"/>
  <c r="E377" i="30"/>
  <c r="E377" i="49"/>
  <c r="E377" i="32"/>
  <c r="E377" i="33"/>
  <c r="E377" i="35"/>
  <c r="E377" i="36"/>
  <c r="E377" i="40"/>
  <c r="E377" i="41"/>
  <c r="E377" i="42"/>
  <c r="E377" i="43"/>
  <c r="E377" i="45"/>
  <c r="E377" i="46"/>
  <c r="E377" i="48"/>
  <c r="E374" i="2"/>
  <c r="E374" i="3"/>
  <c r="E374" i="4"/>
  <c r="E374" i="6"/>
  <c r="E374" i="7"/>
  <c r="E374" i="8"/>
  <c r="E374" i="9"/>
  <c r="E374" i="13"/>
  <c r="E374" i="16"/>
  <c r="E374" i="38"/>
  <c r="E374" i="18"/>
  <c r="E374" i="19"/>
  <c r="E374" i="21"/>
  <c r="E374" i="23"/>
  <c r="E374" i="25"/>
  <c r="E374" i="26"/>
  <c r="E374" i="27"/>
  <c r="E374" i="30"/>
  <c r="E374" i="32"/>
  <c r="E374" i="33"/>
  <c r="E374" i="34"/>
  <c r="E374" i="35"/>
  <c r="E374" i="36"/>
  <c r="E374" i="39"/>
  <c r="E374" i="40"/>
  <c r="E374" i="42"/>
  <c r="E374" i="43"/>
  <c r="E374" i="44"/>
  <c r="E374" i="45"/>
  <c r="E374" i="46"/>
  <c r="E374" i="47"/>
  <c r="E371" i="14"/>
  <c r="C387" i="1"/>
  <c r="C392" i="1" s="1"/>
  <c r="C387" i="2"/>
  <c r="C392" i="2" s="1"/>
  <c r="C387" i="3"/>
  <c r="C387" i="4"/>
  <c r="C387" i="5"/>
  <c r="C394" i="5" s="1"/>
  <c r="C387" i="6"/>
  <c r="C387" i="7"/>
  <c r="C392" i="7" s="1"/>
  <c r="C387" i="8"/>
  <c r="C391" i="8" s="1"/>
  <c r="C387" i="9"/>
  <c r="C387" i="10"/>
  <c r="C387" i="11"/>
  <c r="C387" i="12"/>
  <c r="C392" i="12" s="1"/>
  <c r="C387" i="13"/>
  <c r="C391" i="13" s="1"/>
  <c r="C387" i="14"/>
  <c r="C393" i="14" s="1"/>
  <c r="C387" i="15"/>
  <c r="C387" i="16"/>
  <c r="C29" i="17"/>
  <c r="C34" i="17" s="1"/>
  <c r="C387" i="37"/>
  <c r="C387" i="38"/>
  <c r="C387" i="18"/>
  <c r="C387" i="19"/>
  <c r="C387" i="20"/>
  <c r="C387" i="21"/>
  <c r="C387" i="22"/>
  <c r="C392" i="22" s="1"/>
  <c r="C387" i="23"/>
  <c r="C387" i="24"/>
  <c r="C387" i="25"/>
  <c r="C391" i="25" s="1"/>
  <c r="C387" i="26"/>
  <c r="C392" i="26" s="1"/>
  <c r="C387" i="27"/>
  <c r="C387" i="28"/>
  <c r="C388" i="29"/>
  <c r="C387" i="30"/>
  <c r="C392" i="30" s="1"/>
  <c r="C387" i="49"/>
  <c r="C387" i="32"/>
  <c r="C387" i="33"/>
  <c r="C392" i="33" s="1"/>
  <c r="C387" i="34"/>
  <c r="C387" i="35"/>
  <c r="C387" i="36"/>
  <c r="C387" i="39"/>
  <c r="C387" i="40"/>
  <c r="C387" i="41"/>
  <c r="C387" i="42"/>
  <c r="C391" i="42" s="1"/>
  <c r="C387" i="43"/>
  <c r="C387" i="44"/>
  <c r="C387" i="45"/>
  <c r="C387" i="46"/>
  <c r="C387" i="47"/>
  <c r="C393" i="47" s="1"/>
  <c r="C387" i="48"/>
  <c r="C392" i="48" s="1"/>
  <c r="C386" i="51"/>
  <c r="C394" i="51" s="1"/>
  <c r="C384" i="1"/>
  <c r="C384" i="2"/>
  <c r="C384" i="3"/>
  <c r="C384" i="4"/>
  <c r="C384" i="5"/>
  <c r="C393" i="5" s="1"/>
  <c r="C384" i="6"/>
  <c r="C384" i="7"/>
  <c r="C384" i="8"/>
  <c r="C384" i="9"/>
  <c r="C384" i="10"/>
  <c r="C384" i="11"/>
  <c r="C384" i="12"/>
  <c r="C384" i="13"/>
  <c r="C384" i="14"/>
  <c r="C384" i="15"/>
  <c r="C392" i="15" s="1"/>
  <c r="C384" i="16"/>
  <c r="C26" i="17"/>
  <c r="C384" i="37"/>
  <c r="C384" i="38"/>
  <c r="C391" i="38" s="1"/>
  <c r="C384" i="18"/>
  <c r="C384" i="19"/>
  <c r="C384" i="20"/>
  <c r="C384" i="21"/>
  <c r="C384" i="22"/>
  <c r="C384" i="23"/>
  <c r="C384" i="24"/>
  <c r="C384" i="25"/>
  <c r="C384" i="26"/>
  <c r="C384" i="27"/>
  <c r="C384" i="28"/>
  <c r="C385" i="29"/>
  <c r="C384" i="30"/>
  <c r="C384" i="49"/>
  <c r="C384" i="32"/>
  <c r="C384" i="33"/>
  <c r="C391" i="33" s="1"/>
  <c r="C384" i="34"/>
  <c r="C392" i="34" s="1"/>
  <c r="C384" i="35"/>
  <c r="C392" i="35" s="1"/>
  <c r="C384" i="36"/>
  <c r="C384" i="39"/>
  <c r="C384" i="40"/>
  <c r="C384" i="41"/>
  <c r="C392" i="41" s="1"/>
  <c r="C384" i="42"/>
  <c r="C384" i="43"/>
  <c r="C384" i="44"/>
  <c r="C384" i="45"/>
  <c r="C384" i="46"/>
  <c r="C384" i="47"/>
  <c r="C392" i="47" s="1"/>
  <c r="C384" i="48"/>
  <c r="C383" i="51"/>
  <c r="C393" i="51" s="1"/>
  <c r="C380" i="1"/>
  <c r="C380" i="2"/>
  <c r="C380" i="3"/>
  <c r="C380" i="4"/>
  <c r="C380" i="5"/>
  <c r="C392" i="5" s="1"/>
  <c r="C380" i="6"/>
  <c r="C380" i="7"/>
  <c r="C380" i="8"/>
  <c r="C380" i="9"/>
  <c r="C380" i="10"/>
  <c r="C392" i="10" s="1"/>
  <c r="C380" i="11"/>
  <c r="C380" i="12"/>
  <c r="C380" i="13"/>
  <c r="C380" i="14"/>
  <c r="C391" i="14" s="1"/>
  <c r="C380" i="15"/>
  <c r="C380" i="16"/>
  <c r="C22" i="17"/>
  <c r="C380" i="37"/>
  <c r="C380" i="38"/>
  <c r="C380" i="18"/>
  <c r="C380" i="19"/>
  <c r="C380" i="20"/>
  <c r="C380" i="21"/>
  <c r="C380" i="22"/>
  <c r="C380" i="23"/>
  <c r="C380" i="24"/>
  <c r="C380" i="25"/>
  <c r="C380" i="26"/>
  <c r="C391" i="26" s="1"/>
  <c r="C380" i="27"/>
  <c r="C380" i="28"/>
  <c r="C381" i="29"/>
  <c r="C380" i="30"/>
  <c r="C391" i="30" s="1"/>
  <c r="C380" i="49"/>
  <c r="C380" i="32"/>
  <c r="C380" i="33"/>
  <c r="C380" i="34"/>
  <c r="C380" i="35"/>
  <c r="C380" i="36"/>
  <c r="C380" i="39"/>
  <c r="C380" i="40"/>
  <c r="C380" i="41"/>
  <c r="C380" i="42"/>
  <c r="C380" i="43"/>
  <c r="C380" i="44"/>
  <c r="C380" i="45"/>
  <c r="C380" i="46"/>
  <c r="C380" i="47"/>
  <c r="C380" i="48"/>
  <c r="C379" i="51"/>
  <c r="C392" i="51" s="1"/>
  <c r="C377" i="1"/>
  <c r="C377" i="2"/>
  <c r="C391" i="2" s="1"/>
  <c r="C377" i="3"/>
  <c r="C377" i="4"/>
  <c r="C377" i="5"/>
  <c r="C377" i="6"/>
  <c r="C377" i="7"/>
  <c r="C377" i="8"/>
  <c r="C377" i="9"/>
  <c r="C377" i="10"/>
  <c r="C377" i="11"/>
  <c r="C377" i="12"/>
  <c r="C377" i="13"/>
  <c r="C377" i="14"/>
  <c r="C377" i="15"/>
  <c r="C377" i="16"/>
  <c r="C19" i="17"/>
  <c r="C377" i="37"/>
  <c r="C377" i="38"/>
  <c r="C377" i="18"/>
  <c r="C377" i="19"/>
  <c r="C377" i="20"/>
  <c r="C377" i="21"/>
  <c r="C377" i="22"/>
  <c r="C377" i="23"/>
  <c r="C377" i="24"/>
  <c r="C377" i="25"/>
  <c r="C377" i="26"/>
  <c r="C377" i="27"/>
  <c r="C377" i="28"/>
  <c r="C378" i="29"/>
  <c r="C377" i="30"/>
  <c r="C377" i="49"/>
  <c r="C377" i="32"/>
  <c r="C377" i="33"/>
  <c r="C377" i="34"/>
  <c r="C391" i="34" s="1"/>
  <c r="C377" i="35"/>
  <c r="C377" i="36"/>
  <c r="C377" i="39"/>
  <c r="C391" i="39" s="1"/>
  <c r="C377" i="40"/>
  <c r="C377" i="41"/>
  <c r="C377" i="42"/>
  <c r="C377" i="43"/>
  <c r="C377" i="44"/>
  <c r="C391" i="44" s="1"/>
  <c r="C377" i="45"/>
  <c r="C377" i="46"/>
  <c r="C377" i="47"/>
  <c r="C391" i="47" s="1"/>
  <c r="C377" i="48"/>
  <c r="C376" i="51"/>
  <c r="C391" i="51" s="1"/>
  <c r="C374" i="1"/>
  <c r="C391" i="1" s="1"/>
  <c r="C374" i="2"/>
  <c r="C374" i="3"/>
  <c r="C374" i="4"/>
  <c r="C374" i="5"/>
  <c r="C391" i="5" s="1"/>
  <c r="C374" i="6"/>
  <c r="C374" i="7"/>
  <c r="C374" i="8"/>
  <c r="C374" i="9"/>
  <c r="C374" i="10"/>
  <c r="C391" i="10" s="1"/>
  <c r="C374" i="11"/>
  <c r="C391" i="11" s="1"/>
  <c r="C374" i="12"/>
  <c r="C391" i="12" s="1"/>
  <c r="C374" i="13"/>
  <c r="C374" i="14"/>
  <c r="C390" i="14" s="1"/>
  <c r="C374" i="15"/>
  <c r="C391" i="15" s="1"/>
  <c r="C374" i="16"/>
  <c r="C16" i="17"/>
  <c r="C33" i="17" s="1"/>
  <c r="C374" i="37"/>
  <c r="C391" i="37" s="1"/>
  <c r="C374" i="38"/>
  <c r="C374" i="18"/>
  <c r="C374" i="19"/>
  <c r="C374" i="20"/>
  <c r="C391" i="20" s="1"/>
  <c r="C374" i="21"/>
  <c r="C374" i="22"/>
  <c r="C391" i="22" s="1"/>
  <c r="C374" i="23"/>
  <c r="C374" i="24"/>
  <c r="C391" i="24" s="1"/>
  <c r="C374" i="25"/>
  <c r="C374" i="26"/>
  <c r="C374" i="27"/>
  <c r="C374" i="28"/>
  <c r="C391" i="28" s="1"/>
  <c r="C375" i="29"/>
  <c r="C392" i="29" s="1"/>
  <c r="C374" i="30"/>
  <c r="C374" i="49"/>
  <c r="C391" i="49" s="1"/>
  <c r="C374" i="32"/>
  <c r="C374" i="33"/>
  <c r="C374" i="34"/>
  <c r="C374" i="35"/>
  <c r="C374" i="36"/>
  <c r="C374" i="39"/>
  <c r="C374" i="40"/>
  <c r="C374" i="41"/>
  <c r="C391" i="41" s="1"/>
  <c r="C374" i="42"/>
  <c r="C374" i="43"/>
  <c r="C374" i="44"/>
  <c r="C374" i="45"/>
  <c r="C374" i="46"/>
  <c r="C374" i="47"/>
  <c r="C374" i="48"/>
  <c r="C391" i="48" s="1"/>
  <c r="C373" i="51"/>
  <c r="C390" i="51" s="1"/>
  <c r="C371" i="1"/>
  <c r="C390" i="1" s="1"/>
  <c r="C371" i="2"/>
  <c r="C390" i="2" s="1"/>
  <c r="C371" i="3"/>
  <c r="C390" i="3" s="1"/>
  <c r="C371" i="4"/>
  <c r="C390" i="4" s="1"/>
  <c r="C371" i="5"/>
  <c r="C390" i="5" s="1"/>
  <c r="C371" i="6"/>
  <c r="C390" i="6" s="1"/>
  <c r="C371" i="7"/>
  <c r="C390" i="7" s="1"/>
  <c r="C371" i="8"/>
  <c r="C390" i="8" s="1"/>
  <c r="C371" i="9"/>
  <c r="C390" i="9" s="1"/>
  <c r="C371" i="10"/>
  <c r="C390" i="10" s="1"/>
  <c r="C371" i="11"/>
  <c r="C390" i="11" s="1"/>
  <c r="C371" i="12"/>
  <c r="C390" i="12" s="1"/>
  <c r="C371" i="13"/>
  <c r="C390" i="13" s="1"/>
  <c r="C371" i="14"/>
  <c r="C371" i="15"/>
  <c r="C390" i="15" s="1"/>
  <c r="C371" i="16"/>
  <c r="C390" i="16" s="1"/>
  <c r="C13" i="17"/>
  <c r="C32" i="17" s="1"/>
  <c r="C371" i="37"/>
  <c r="C390" i="37" s="1"/>
  <c r="C371" i="38"/>
  <c r="C390" i="38" s="1"/>
  <c r="C371" i="18"/>
  <c r="C390" i="18" s="1"/>
  <c r="C371" i="19"/>
  <c r="C390" i="19" s="1"/>
  <c r="C371" i="20"/>
  <c r="C390" i="20" s="1"/>
  <c r="C371" i="21"/>
  <c r="C390" i="21" s="1"/>
  <c r="C371" i="22"/>
  <c r="C390" i="22" s="1"/>
  <c r="C371" i="23"/>
  <c r="C390" i="23" s="1"/>
  <c r="C371" i="24"/>
  <c r="C390" i="24" s="1"/>
  <c r="C371" i="25"/>
  <c r="C390" i="25" s="1"/>
  <c r="C371" i="26"/>
  <c r="C390" i="26" s="1"/>
  <c r="C371" i="27"/>
  <c r="C390" i="27" s="1"/>
  <c r="C371" i="28"/>
  <c r="C390" i="28" s="1"/>
  <c r="C372" i="29"/>
  <c r="C391" i="29" s="1"/>
  <c r="C371" i="30"/>
  <c r="C390" i="30" s="1"/>
  <c r="C371" i="49"/>
  <c r="C390" i="49" s="1"/>
  <c r="C371" i="32"/>
  <c r="C390" i="32" s="1"/>
  <c r="C371" i="33"/>
  <c r="C390" i="33" s="1"/>
  <c r="C371" i="34"/>
  <c r="C390" i="34" s="1"/>
  <c r="C371" i="35"/>
  <c r="C390" i="35" s="1"/>
  <c r="C371" i="36"/>
  <c r="C390" i="36" s="1"/>
  <c r="C371" i="39"/>
  <c r="C390" i="39" s="1"/>
  <c r="C371" i="40"/>
  <c r="C390" i="40" s="1"/>
  <c r="C371" i="41"/>
  <c r="C390" i="41" s="1"/>
  <c r="C371" i="42"/>
  <c r="C390" i="42" s="1"/>
  <c r="C371" i="43"/>
  <c r="C390" i="43" s="1"/>
  <c r="C371" i="44"/>
  <c r="C390" i="44" s="1"/>
  <c r="C371" i="45"/>
  <c r="C390" i="45" s="1"/>
  <c r="C371" i="46"/>
  <c r="C390" i="46" s="1"/>
  <c r="C371" i="47"/>
  <c r="C390" i="47" s="1"/>
  <c r="C371" i="48"/>
  <c r="C390" i="48" s="1"/>
  <c r="C370" i="51"/>
  <c r="C389" i="51" s="1"/>
  <c r="C391" i="6"/>
  <c r="C391" i="7"/>
  <c r="C392" i="14"/>
  <c r="C391" i="35"/>
  <c r="J5" i="42" l="1"/>
  <c r="I5" i="42"/>
  <c r="H5" i="42"/>
  <c r="G5" i="42"/>
  <c r="F5" i="42"/>
  <c r="J4" i="2"/>
  <c r="K387" i="2" s="1"/>
  <c r="G392" i="2" s="1"/>
  <c r="I4" i="2"/>
  <c r="H4" i="2"/>
  <c r="G4" i="2"/>
  <c r="H387" i="2" s="1"/>
  <c r="F392" i="2" s="1"/>
  <c r="F4" i="2"/>
  <c r="E387" i="2" s="1"/>
  <c r="E392" i="2" s="1"/>
  <c r="J3" i="27"/>
  <c r="I3" i="27"/>
  <c r="H3" i="27"/>
  <c r="G3" i="27"/>
  <c r="F3" i="27"/>
  <c r="J10" i="30"/>
  <c r="I10" i="30"/>
  <c r="H10" i="30"/>
  <c r="G10" i="30"/>
  <c r="F10" i="30"/>
  <c r="J5" i="6"/>
  <c r="K384" i="6" s="1"/>
  <c r="G391" i="6" s="1"/>
  <c r="I5" i="6"/>
  <c r="H5" i="6"/>
  <c r="G5" i="6"/>
  <c r="H384" i="6" s="1"/>
  <c r="F391" i="6" s="1"/>
  <c r="F5" i="6"/>
  <c r="E384" i="6" s="1"/>
  <c r="E391" i="6" s="1"/>
  <c r="J2" i="2"/>
  <c r="I2" i="2"/>
  <c r="H2" i="2"/>
  <c r="G2" i="2"/>
  <c r="F2" i="2"/>
  <c r="J3" i="12"/>
  <c r="I3" i="12"/>
  <c r="H3" i="12"/>
  <c r="G3" i="12"/>
  <c r="F3" i="12"/>
  <c r="J3" i="5"/>
  <c r="I3" i="5"/>
  <c r="H3" i="5"/>
  <c r="G3" i="5"/>
  <c r="F3" i="5"/>
  <c r="J5" i="8"/>
  <c r="K387" i="8" s="1"/>
  <c r="G391" i="8" s="1"/>
  <c r="I5" i="8"/>
  <c r="H5" i="8"/>
  <c r="G5" i="8"/>
  <c r="H387" i="8" s="1"/>
  <c r="F391" i="8" s="1"/>
  <c r="F5" i="8"/>
  <c r="E387" i="8" s="1"/>
  <c r="E391" i="8" s="1"/>
  <c r="J7" i="2"/>
  <c r="I7" i="2"/>
  <c r="H7" i="2"/>
  <c r="G7" i="2"/>
  <c r="F7" i="2"/>
  <c r="F145" i="51"/>
  <c r="G145" i="51"/>
  <c r="H145" i="51"/>
  <c r="I145" i="51"/>
  <c r="J145" i="51"/>
  <c r="F321" i="51"/>
  <c r="G321" i="51"/>
  <c r="H321" i="51"/>
  <c r="I321" i="51"/>
  <c r="J321" i="51"/>
  <c r="F176" i="51"/>
  <c r="G176" i="51"/>
  <c r="H176" i="51"/>
  <c r="I176" i="51"/>
  <c r="J176" i="51"/>
  <c r="F63" i="51"/>
  <c r="G63" i="51"/>
  <c r="H63" i="51"/>
  <c r="I63" i="51"/>
  <c r="J63" i="51"/>
  <c r="F319" i="51"/>
  <c r="G319" i="51"/>
  <c r="H319" i="51"/>
  <c r="I319" i="51"/>
  <c r="J319" i="51"/>
  <c r="F82" i="51"/>
  <c r="G82" i="51"/>
  <c r="H82" i="51"/>
  <c r="I82" i="51"/>
  <c r="J82" i="51"/>
  <c r="F51" i="51"/>
  <c r="G51" i="51"/>
  <c r="H51" i="51"/>
  <c r="I51" i="51"/>
  <c r="J51" i="51"/>
  <c r="F134" i="51"/>
  <c r="G134" i="51"/>
  <c r="H134" i="51"/>
  <c r="I134" i="51"/>
  <c r="J134" i="51"/>
  <c r="F133" i="51"/>
  <c r="G133" i="51"/>
  <c r="H133" i="51"/>
  <c r="I133" i="51"/>
  <c r="J133" i="51"/>
  <c r="F7" i="51"/>
  <c r="G7" i="51"/>
  <c r="H7" i="51"/>
  <c r="I7" i="51"/>
  <c r="J7" i="51"/>
  <c r="F179" i="51"/>
  <c r="G179" i="51"/>
  <c r="H179" i="51"/>
  <c r="I179" i="51"/>
  <c r="J179" i="51"/>
  <c r="F85" i="51"/>
  <c r="G85" i="51"/>
  <c r="H85" i="51"/>
  <c r="I85" i="51"/>
  <c r="J85" i="51"/>
  <c r="F29" i="51"/>
  <c r="G29" i="51"/>
  <c r="H29" i="51"/>
  <c r="I29" i="51"/>
  <c r="J29" i="51"/>
  <c r="F287" i="51"/>
  <c r="G287" i="51"/>
  <c r="H287" i="51"/>
  <c r="I287" i="51"/>
  <c r="J287" i="51"/>
  <c r="F249" i="51"/>
  <c r="G249" i="51"/>
  <c r="H249" i="51"/>
  <c r="I249" i="51"/>
  <c r="J249" i="51"/>
  <c r="F187" i="51"/>
  <c r="G187" i="51"/>
  <c r="H187" i="51"/>
  <c r="I187" i="51"/>
  <c r="J187" i="51"/>
  <c r="F220" i="51"/>
  <c r="G220" i="51"/>
  <c r="H220" i="51"/>
  <c r="I220" i="51"/>
  <c r="J220" i="51"/>
  <c r="F90" i="51"/>
  <c r="G90" i="51"/>
  <c r="H90" i="51"/>
  <c r="I90" i="51"/>
  <c r="J90" i="51"/>
  <c r="F67" i="51"/>
  <c r="G67" i="51"/>
  <c r="H67" i="51"/>
  <c r="I67" i="51"/>
  <c r="J67" i="51"/>
  <c r="F69" i="51"/>
  <c r="G69" i="51"/>
  <c r="H69" i="51"/>
  <c r="I69" i="51"/>
  <c r="J69" i="51"/>
  <c r="F68" i="51"/>
  <c r="G68" i="51"/>
  <c r="H68" i="51"/>
  <c r="I68" i="51"/>
  <c r="J68" i="51"/>
  <c r="F159" i="51"/>
  <c r="G159" i="51"/>
  <c r="H159" i="51"/>
  <c r="I159" i="51"/>
  <c r="J159" i="51"/>
  <c r="F41" i="51"/>
  <c r="G41" i="51"/>
  <c r="H41" i="51"/>
  <c r="I41" i="51"/>
  <c r="J41" i="51"/>
  <c r="F241" i="51"/>
  <c r="G241" i="51"/>
  <c r="H241" i="51"/>
  <c r="I241" i="51"/>
  <c r="J241" i="51"/>
  <c r="F245" i="51"/>
  <c r="G245" i="51"/>
  <c r="H245" i="51"/>
  <c r="I245" i="51"/>
  <c r="J245" i="51"/>
  <c r="F76" i="51"/>
  <c r="G76" i="51"/>
  <c r="H76" i="51"/>
  <c r="I76" i="51"/>
  <c r="J76" i="51"/>
  <c r="F260" i="51"/>
  <c r="G260" i="51"/>
  <c r="H260" i="51"/>
  <c r="I260" i="51"/>
  <c r="J260" i="51"/>
  <c r="F136" i="51"/>
  <c r="G136" i="51"/>
  <c r="H136" i="51"/>
  <c r="I136" i="51"/>
  <c r="J136" i="51"/>
  <c r="F277" i="51"/>
  <c r="G277" i="51"/>
  <c r="H277" i="51"/>
  <c r="I277" i="51"/>
  <c r="J277" i="51"/>
  <c r="F356" i="51"/>
  <c r="G356" i="51"/>
  <c r="H356" i="51"/>
  <c r="I356" i="51"/>
  <c r="J356" i="51"/>
  <c r="F293" i="51"/>
  <c r="G293" i="51"/>
  <c r="H293" i="51"/>
  <c r="I293" i="51"/>
  <c r="J293" i="51"/>
  <c r="F313" i="51"/>
  <c r="G313" i="51"/>
  <c r="H313" i="51"/>
  <c r="I313" i="51"/>
  <c r="J313" i="51"/>
  <c r="F135" i="51"/>
  <c r="G135" i="51"/>
  <c r="H135" i="51"/>
  <c r="I135" i="51"/>
  <c r="J135" i="51"/>
  <c r="F205" i="51"/>
  <c r="G205" i="51"/>
  <c r="H205" i="51"/>
  <c r="I205" i="51"/>
  <c r="J205" i="51"/>
  <c r="F206" i="51"/>
  <c r="G206" i="51"/>
  <c r="H206" i="51"/>
  <c r="I206" i="51"/>
  <c r="J206" i="51"/>
  <c r="F228" i="51"/>
  <c r="G228" i="51"/>
  <c r="H228" i="51"/>
  <c r="I228" i="51"/>
  <c r="J228" i="51"/>
  <c r="F244" i="51"/>
  <c r="G244" i="51"/>
  <c r="H244" i="51"/>
  <c r="I244" i="51"/>
  <c r="J244" i="51"/>
  <c r="F342" i="51"/>
  <c r="G342" i="51"/>
  <c r="H342" i="51"/>
  <c r="I342" i="51"/>
  <c r="J342" i="51"/>
  <c r="F141" i="51"/>
  <c r="G141" i="51"/>
  <c r="H141" i="51"/>
  <c r="I141" i="51"/>
  <c r="J141" i="51"/>
  <c r="F57" i="51"/>
  <c r="G57" i="51"/>
  <c r="H57" i="51"/>
  <c r="I57" i="51"/>
  <c r="J57" i="51"/>
  <c r="F296" i="51"/>
  <c r="G296" i="51"/>
  <c r="H296" i="51"/>
  <c r="I296" i="51"/>
  <c r="J296" i="51"/>
  <c r="F125" i="51"/>
  <c r="G125" i="51"/>
  <c r="H125" i="51"/>
  <c r="I125" i="51"/>
  <c r="J125" i="51"/>
  <c r="F140" i="51"/>
  <c r="G140" i="51"/>
  <c r="H140" i="51"/>
  <c r="I140" i="51"/>
  <c r="J140" i="51"/>
  <c r="F139" i="51"/>
  <c r="G139" i="51"/>
  <c r="H139" i="51"/>
  <c r="I139" i="51"/>
  <c r="J139" i="51"/>
  <c r="F11" i="51"/>
  <c r="G11" i="51"/>
  <c r="H11" i="51"/>
  <c r="I11" i="51"/>
  <c r="J11" i="51"/>
  <c r="F4" i="51"/>
  <c r="G4" i="51"/>
  <c r="H4" i="51"/>
  <c r="I4" i="51"/>
  <c r="J4" i="51"/>
  <c r="F299" i="51"/>
  <c r="G299" i="51"/>
  <c r="H299" i="51"/>
  <c r="I299" i="51"/>
  <c r="J299" i="51"/>
  <c r="F253" i="51"/>
  <c r="G253" i="51"/>
  <c r="H253" i="51"/>
  <c r="I253" i="51"/>
  <c r="J253" i="51"/>
  <c r="F42" i="51"/>
  <c r="G42" i="51"/>
  <c r="H42" i="51"/>
  <c r="I42" i="51"/>
  <c r="J42" i="51"/>
  <c r="F44" i="51"/>
  <c r="G44" i="51"/>
  <c r="H44" i="51"/>
  <c r="I44" i="51"/>
  <c r="J44" i="51"/>
  <c r="F269" i="51"/>
  <c r="G269" i="51"/>
  <c r="H269" i="51"/>
  <c r="I269" i="51"/>
  <c r="J269" i="51"/>
  <c r="F144" i="51"/>
  <c r="G144" i="51"/>
  <c r="H144" i="51"/>
  <c r="I144" i="51"/>
  <c r="J144" i="51"/>
  <c r="F256" i="51"/>
  <c r="G256" i="51"/>
  <c r="H256" i="51"/>
  <c r="I256" i="51"/>
  <c r="J256" i="51"/>
  <c r="F58" i="51"/>
  <c r="G58" i="51"/>
  <c r="H58" i="51"/>
  <c r="I58" i="51"/>
  <c r="J58" i="51"/>
  <c r="F89" i="51"/>
  <c r="G89" i="51"/>
  <c r="H89" i="51"/>
  <c r="I89" i="51"/>
  <c r="J89" i="51"/>
  <c r="F292" i="51"/>
  <c r="G292" i="51"/>
  <c r="H292" i="51"/>
  <c r="I292" i="51"/>
  <c r="J292" i="51"/>
  <c r="F180" i="51"/>
  <c r="G180" i="51"/>
  <c r="H180" i="51"/>
  <c r="I180" i="51"/>
  <c r="J180" i="51"/>
  <c r="F186" i="51"/>
  <c r="G186" i="51"/>
  <c r="H186" i="51"/>
  <c r="I186" i="51"/>
  <c r="J186" i="51"/>
  <c r="F332" i="51"/>
  <c r="G332" i="51"/>
  <c r="H332" i="51"/>
  <c r="I332" i="51"/>
  <c r="J332" i="51"/>
  <c r="F72" i="51"/>
  <c r="G72" i="51"/>
  <c r="H72" i="51"/>
  <c r="I72" i="51"/>
  <c r="J72" i="51"/>
  <c r="F97" i="51"/>
  <c r="G97" i="51"/>
  <c r="H97" i="51"/>
  <c r="I97" i="51"/>
  <c r="J97" i="51"/>
  <c r="F112" i="51"/>
  <c r="G112" i="51"/>
  <c r="H112" i="51"/>
  <c r="I112" i="51"/>
  <c r="J112" i="51"/>
  <c r="F305" i="51"/>
  <c r="G305" i="51"/>
  <c r="H305" i="51"/>
  <c r="I305" i="51"/>
  <c r="J305" i="51"/>
  <c r="F160" i="51"/>
  <c r="G160" i="51"/>
  <c r="H160" i="51"/>
  <c r="I160" i="51"/>
  <c r="J160" i="51"/>
  <c r="F351" i="51"/>
  <c r="G351" i="51"/>
  <c r="H351" i="51"/>
  <c r="I351" i="51"/>
  <c r="J351" i="51"/>
  <c r="F18" i="51"/>
  <c r="G18" i="51"/>
  <c r="H18" i="51"/>
  <c r="I18" i="51"/>
  <c r="J18" i="51"/>
  <c r="F17" i="51"/>
  <c r="G17" i="51"/>
  <c r="H17" i="51"/>
  <c r="I17" i="51"/>
  <c r="J17" i="51"/>
  <c r="F341" i="51"/>
  <c r="G341" i="51"/>
  <c r="H341" i="51"/>
  <c r="I341" i="51"/>
  <c r="J341" i="51"/>
  <c r="F362" i="51"/>
  <c r="G362" i="51"/>
  <c r="H362" i="51"/>
  <c r="I362" i="51"/>
  <c r="J362" i="51"/>
  <c r="F53" i="51"/>
  <c r="G53" i="51"/>
  <c r="H53" i="51"/>
  <c r="I53" i="51"/>
  <c r="J53" i="51"/>
  <c r="F284" i="51"/>
  <c r="G284" i="51"/>
  <c r="H284" i="51"/>
  <c r="I284" i="51"/>
  <c r="J284" i="51"/>
  <c r="F211" i="51"/>
  <c r="G211" i="51"/>
  <c r="H211" i="51"/>
  <c r="I211" i="51"/>
  <c r="J211" i="51"/>
  <c r="F215" i="51"/>
  <c r="G215" i="51"/>
  <c r="H215" i="51"/>
  <c r="I215" i="51"/>
  <c r="J215" i="51"/>
  <c r="F164" i="51"/>
  <c r="G164" i="51"/>
  <c r="H164" i="51"/>
  <c r="I164" i="51"/>
  <c r="J164" i="51"/>
  <c r="F64" i="51"/>
  <c r="G64" i="51"/>
  <c r="H64" i="51"/>
  <c r="I64" i="51"/>
  <c r="J64" i="51"/>
  <c r="F232" i="51"/>
  <c r="G232" i="51"/>
  <c r="H232" i="51"/>
  <c r="I232" i="51"/>
  <c r="J232" i="51"/>
  <c r="F354" i="51"/>
  <c r="G354" i="51"/>
  <c r="H354" i="51"/>
  <c r="I354" i="51"/>
  <c r="J354" i="51"/>
  <c r="F322" i="51"/>
  <c r="G322" i="51"/>
  <c r="H322" i="51"/>
  <c r="I322" i="51"/>
  <c r="J322" i="51"/>
  <c r="F250" i="51"/>
  <c r="G250" i="51"/>
  <c r="H250" i="51"/>
  <c r="I250" i="51"/>
  <c r="J250" i="51"/>
  <c r="F239" i="51"/>
  <c r="G239" i="51"/>
  <c r="H239" i="51"/>
  <c r="I239" i="51"/>
  <c r="J239" i="51"/>
  <c r="F201" i="51"/>
  <c r="G201" i="51"/>
  <c r="H201" i="51"/>
  <c r="I201" i="51"/>
  <c r="J201" i="51"/>
  <c r="F258" i="51"/>
  <c r="G258" i="51"/>
  <c r="H258" i="51"/>
  <c r="I258" i="51"/>
  <c r="J258" i="51"/>
  <c r="F251" i="51"/>
  <c r="G251" i="51"/>
  <c r="H251" i="51"/>
  <c r="I251" i="51"/>
  <c r="J251" i="51"/>
  <c r="F252" i="51"/>
  <c r="G252" i="51"/>
  <c r="H252" i="51"/>
  <c r="I252" i="51"/>
  <c r="J252" i="51"/>
  <c r="F35" i="51"/>
  <c r="G35" i="51"/>
  <c r="H35" i="51"/>
  <c r="I35" i="51"/>
  <c r="J35" i="51"/>
  <c r="F263" i="51"/>
  <c r="G263" i="51"/>
  <c r="H263" i="51"/>
  <c r="I263" i="51"/>
  <c r="J263" i="51"/>
  <c r="F315" i="51"/>
  <c r="G315" i="51"/>
  <c r="H315" i="51"/>
  <c r="I315" i="51"/>
  <c r="J315" i="51"/>
  <c r="F316" i="51"/>
  <c r="G316" i="51"/>
  <c r="H316" i="51"/>
  <c r="I316" i="51"/>
  <c r="J316" i="51"/>
  <c r="F303" i="51"/>
  <c r="G303" i="51"/>
  <c r="H303" i="51"/>
  <c r="I303" i="51"/>
  <c r="J303" i="51"/>
  <c r="F50" i="51"/>
  <c r="G50" i="51"/>
  <c r="H50" i="51"/>
  <c r="I50" i="51"/>
  <c r="J50" i="51"/>
  <c r="F204" i="51"/>
  <c r="G204" i="51"/>
  <c r="H204" i="51"/>
  <c r="I204" i="51"/>
  <c r="J204" i="51"/>
  <c r="F49" i="51"/>
  <c r="G49" i="51"/>
  <c r="H49" i="51"/>
  <c r="I49" i="51"/>
  <c r="J49" i="51"/>
  <c r="F328" i="51"/>
  <c r="G328" i="51"/>
  <c r="H328" i="51"/>
  <c r="I328" i="51"/>
  <c r="J328" i="51"/>
  <c r="F2" i="51"/>
  <c r="G2" i="51"/>
  <c r="H2" i="51"/>
  <c r="I2" i="51"/>
  <c r="J2" i="51"/>
  <c r="F38" i="51"/>
  <c r="G38" i="51"/>
  <c r="H38" i="51"/>
  <c r="I38" i="51"/>
  <c r="J38" i="51"/>
  <c r="F247" i="51"/>
  <c r="G247" i="51"/>
  <c r="H247" i="51"/>
  <c r="I247" i="51"/>
  <c r="J247" i="51"/>
  <c r="F147" i="51"/>
  <c r="G147" i="51"/>
  <c r="H147" i="51"/>
  <c r="I147" i="51"/>
  <c r="J147" i="51"/>
  <c r="F123" i="51"/>
  <c r="G123" i="51"/>
  <c r="H123" i="51"/>
  <c r="I123" i="51"/>
  <c r="J123" i="51"/>
  <c r="F138" i="51"/>
  <c r="G138" i="51"/>
  <c r="H138" i="51"/>
  <c r="I138" i="51"/>
  <c r="J138" i="51"/>
  <c r="F131" i="51"/>
  <c r="G131" i="51"/>
  <c r="H131" i="51"/>
  <c r="I131" i="51"/>
  <c r="J131" i="51"/>
  <c r="F114" i="51"/>
  <c r="G114" i="51"/>
  <c r="H114" i="51"/>
  <c r="I114" i="51"/>
  <c r="J114" i="51"/>
  <c r="F302" i="51"/>
  <c r="G302" i="51"/>
  <c r="H302" i="51"/>
  <c r="I302" i="51"/>
  <c r="J302" i="51"/>
  <c r="F10" i="51"/>
  <c r="G10" i="51"/>
  <c r="H10" i="51"/>
  <c r="I10" i="51"/>
  <c r="J10" i="51"/>
  <c r="F40" i="51"/>
  <c r="G40" i="51"/>
  <c r="H40" i="51"/>
  <c r="I40" i="51"/>
  <c r="J40" i="51"/>
  <c r="F279" i="51"/>
  <c r="G279" i="51"/>
  <c r="H279" i="51"/>
  <c r="I279" i="51"/>
  <c r="J279" i="51"/>
  <c r="F345" i="51"/>
  <c r="G345" i="51"/>
  <c r="H345" i="51"/>
  <c r="I345" i="51"/>
  <c r="J345" i="51"/>
  <c r="F291" i="51"/>
  <c r="G291" i="51"/>
  <c r="H291" i="51"/>
  <c r="I291" i="51"/>
  <c r="J291" i="51"/>
  <c r="F47" i="51"/>
  <c r="G47" i="51"/>
  <c r="H47" i="51"/>
  <c r="I47" i="51"/>
  <c r="J47" i="51"/>
  <c r="F276" i="51"/>
  <c r="G276" i="51"/>
  <c r="H276" i="51"/>
  <c r="I276" i="51"/>
  <c r="J276" i="51"/>
  <c r="F157" i="51"/>
  <c r="G157" i="51"/>
  <c r="H157" i="51"/>
  <c r="I157" i="51"/>
  <c r="J157" i="51"/>
  <c r="F45" i="51"/>
  <c r="G45" i="51"/>
  <c r="H45" i="51"/>
  <c r="I45" i="51"/>
  <c r="J45" i="51"/>
  <c r="F170" i="51"/>
  <c r="G170" i="51"/>
  <c r="H170" i="51"/>
  <c r="I170" i="51"/>
  <c r="J170" i="51"/>
  <c r="F151" i="51"/>
  <c r="G151" i="51"/>
  <c r="H151" i="51"/>
  <c r="I151" i="51"/>
  <c r="J151" i="51"/>
  <c r="F300" i="51"/>
  <c r="G300" i="51"/>
  <c r="H300" i="51"/>
  <c r="I300" i="51"/>
  <c r="J300" i="51"/>
  <c r="F346" i="51"/>
  <c r="G346" i="51"/>
  <c r="H346" i="51"/>
  <c r="I346" i="51"/>
  <c r="J346" i="51"/>
  <c r="F235" i="51"/>
  <c r="G235" i="51"/>
  <c r="H235" i="51"/>
  <c r="I235" i="51"/>
  <c r="J235" i="51"/>
  <c r="F357" i="51"/>
  <c r="G357" i="51"/>
  <c r="H357" i="51"/>
  <c r="I357" i="51"/>
  <c r="J357" i="51"/>
  <c r="F183" i="51"/>
  <c r="G183" i="51"/>
  <c r="H183" i="51"/>
  <c r="I183" i="51"/>
  <c r="J183" i="51"/>
  <c r="F265" i="51"/>
  <c r="G265" i="51"/>
  <c r="H265" i="51"/>
  <c r="I265" i="51"/>
  <c r="J265" i="51"/>
  <c r="F87" i="51"/>
  <c r="G87" i="51"/>
  <c r="H87" i="51"/>
  <c r="I87" i="51"/>
  <c r="J87" i="51"/>
  <c r="F77" i="51"/>
  <c r="G77" i="51"/>
  <c r="H77" i="51"/>
  <c r="I77" i="51"/>
  <c r="J77" i="51"/>
  <c r="F200" i="51"/>
  <c r="G200" i="51"/>
  <c r="H200" i="51"/>
  <c r="I200" i="51"/>
  <c r="J200" i="51"/>
  <c r="F364" i="51"/>
  <c r="G364" i="51"/>
  <c r="H364" i="51"/>
  <c r="I364" i="51"/>
  <c r="J364" i="51"/>
  <c r="F174" i="51"/>
  <c r="G174" i="51"/>
  <c r="H174" i="51"/>
  <c r="I174" i="51"/>
  <c r="J174" i="51"/>
  <c r="F285" i="51"/>
  <c r="G285" i="51"/>
  <c r="H285" i="51"/>
  <c r="I285" i="51"/>
  <c r="J285" i="51"/>
  <c r="F266" i="51"/>
  <c r="G266" i="51"/>
  <c r="H266" i="51"/>
  <c r="I266" i="51"/>
  <c r="J266" i="51"/>
  <c r="F352" i="51"/>
  <c r="G352" i="51"/>
  <c r="H352" i="51"/>
  <c r="I352" i="51"/>
  <c r="J352" i="51"/>
  <c r="F246" i="51"/>
  <c r="G246" i="51"/>
  <c r="H246" i="51"/>
  <c r="I246" i="51"/>
  <c r="J246" i="51"/>
  <c r="F297" i="51"/>
  <c r="G297" i="51"/>
  <c r="H297" i="51"/>
  <c r="I297" i="51"/>
  <c r="J297" i="51"/>
  <c r="F75" i="51"/>
  <c r="G75" i="51"/>
  <c r="H75" i="51"/>
  <c r="I75" i="51"/>
  <c r="J75" i="51"/>
  <c r="F173" i="51"/>
  <c r="G173" i="51"/>
  <c r="H173" i="51"/>
  <c r="I173" i="51"/>
  <c r="J173" i="51"/>
  <c r="F153" i="51"/>
  <c r="G153" i="51"/>
  <c r="H153" i="51"/>
  <c r="I153" i="51"/>
  <c r="J153" i="51"/>
  <c r="F27" i="51"/>
  <c r="G27" i="51"/>
  <c r="H27" i="51"/>
  <c r="I27" i="51"/>
  <c r="J27" i="51"/>
  <c r="F355" i="51"/>
  <c r="G355" i="51"/>
  <c r="H355" i="51"/>
  <c r="I355" i="51"/>
  <c r="J355" i="51"/>
  <c r="F196" i="51"/>
  <c r="G196" i="51"/>
  <c r="H196" i="51"/>
  <c r="I196" i="51"/>
  <c r="J196" i="51"/>
  <c r="F126" i="51"/>
  <c r="G126" i="51"/>
  <c r="H126" i="51"/>
  <c r="I126" i="51"/>
  <c r="J126" i="51"/>
  <c r="F91" i="51"/>
  <c r="G91" i="51"/>
  <c r="H91" i="51"/>
  <c r="I91" i="51"/>
  <c r="J91" i="51"/>
  <c r="F237" i="51"/>
  <c r="G237" i="51"/>
  <c r="H237" i="51"/>
  <c r="I237" i="51"/>
  <c r="J237" i="51"/>
  <c r="F330" i="51"/>
  <c r="G330" i="51"/>
  <c r="H330" i="51"/>
  <c r="I330" i="51"/>
  <c r="J330" i="51"/>
  <c r="F93" i="51"/>
  <c r="G93" i="51"/>
  <c r="H93" i="51"/>
  <c r="I93" i="51"/>
  <c r="J93" i="51"/>
  <c r="F242" i="51"/>
  <c r="G242" i="51"/>
  <c r="H242" i="51"/>
  <c r="I242" i="51"/>
  <c r="J242" i="51"/>
  <c r="F243" i="51"/>
  <c r="G243" i="51"/>
  <c r="H243" i="51"/>
  <c r="I243" i="51"/>
  <c r="J243" i="51"/>
  <c r="F92" i="51"/>
  <c r="G92" i="51"/>
  <c r="H92" i="51"/>
  <c r="I92" i="51"/>
  <c r="J92" i="51"/>
  <c r="F231" i="51"/>
  <c r="G231" i="51"/>
  <c r="H231" i="51"/>
  <c r="I231" i="51"/>
  <c r="J231" i="51"/>
  <c r="F240" i="51"/>
  <c r="G240" i="51"/>
  <c r="H240" i="51"/>
  <c r="I240" i="51"/>
  <c r="J240" i="51"/>
  <c r="F142" i="51"/>
  <c r="G142" i="51"/>
  <c r="H142" i="51"/>
  <c r="I142" i="51"/>
  <c r="J142" i="51"/>
  <c r="F327" i="51"/>
  <c r="G327" i="51"/>
  <c r="H327" i="51"/>
  <c r="I327" i="51"/>
  <c r="J327" i="51"/>
  <c r="F23" i="51"/>
  <c r="G23" i="51"/>
  <c r="H23" i="51"/>
  <c r="I23" i="51"/>
  <c r="J23" i="51"/>
  <c r="F80" i="51"/>
  <c r="G80" i="51"/>
  <c r="H80" i="51"/>
  <c r="I80" i="51"/>
  <c r="J80" i="51"/>
  <c r="F290" i="51"/>
  <c r="G290" i="51"/>
  <c r="H290" i="51"/>
  <c r="I290" i="51"/>
  <c r="J290" i="51"/>
  <c r="F78" i="51"/>
  <c r="G78" i="51"/>
  <c r="H78" i="51"/>
  <c r="I78" i="51"/>
  <c r="J78" i="51"/>
  <c r="F310" i="51"/>
  <c r="G310" i="51"/>
  <c r="H310" i="51"/>
  <c r="I310" i="51"/>
  <c r="J310" i="51"/>
  <c r="F361" i="51"/>
  <c r="G361" i="51"/>
  <c r="H361" i="51"/>
  <c r="I361" i="51"/>
  <c r="J361" i="51"/>
  <c r="F326" i="51"/>
  <c r="G326" i="51"/>
  <c r="H326" i="51"/>
  <c r="I326" i="51"/>
  <c r="J326" i="51"/>
  <c r="F56" i="51"/>
  <c r="G56" i="51"/>
  <c r="H56" i="51"/>
  <c r="I56" i="51"/>
  <c r="J56" i="51"/>
  <c r="F347" i="51"/>
  <c r="G347" i="51"/>
  <c r="H347" i="51"/>
  <c r="I347" i="51"/>
  <c r="J347" i="51"/>
  <c r="F289" i="51"/>
  <c r="G289" i="51"/>
  <c r="H289" i="51"/>
  <c r="I289" i="51"/>
  <c r="J289" i="51"/>
  <c r="F163" i="51"/>
  <c r="G163" i="51"/>
  <c r="H163" i="51"/>
  <c r="I163" i="51"/>
  <c r="J163" i="51"/>
  <c r="F61" i="51"/>
  <c r="G61" i="51"/>
  <c r="H61" i="51"/>
  <c r="I61" i="51"/>
  <c r="J61" i="51"/>
  <c r="F98" i="51"/>
  <c r="G98" i="51"/>
  <c r="H98" i="51"/>
  <c r="I98" i="51"/>
  <c r="J98" i="51"/>
  <c r="F37" i="51"/>
  <c r="G37" i="51"/>
  <c r="H37" i="51"/>
  <c r="I37" i="51"/>
  <c r="J37" i="51"/>
  <c r="F128" i="51"/>
  <c r="G128" i="51"/>
  <c r="H128" i="51"/>
  <c r="I128" i="51"/>
  <c r="J128" i="51"/>
  <c r="F298" i="51"/>
  <c r="G298" i="51"/>
  <c r="H298" i="51"/>
  <c r="I298" i="51"/>
  <c r="J298" i="51"/>
  <c r="F127" i="51"/>
  <c r="G127" i="51"/>
  <c r="H127" i="51"/>
  <c r="I127" i="51"/>
  <c r="J127" i="51"/>
  <c r="F129" i="51"/>
  <c r="G129" i="51"/>
  <c r="H129" i="51"/>
  <c r="I129" i="51"/>
  <c r="J129" i="51"/>
  <c r="F33" i="51"/>
  <c r="G33" i="51"/>
  <c r="H33" i="51"/>
  <c r="I33" i="51"/>
  <c r="J33" i="51"/>
  <c r="F70" i="51"/>
  <c r="G70" i="51"/>
  <c r="H70" i="51"/>
  <c r="I70" i="51"/>
  <c r="J70" i="51"/>
  <c r="F294" i="51"/>
  <c r="G294" i="51"/>
  <c r="H294" i="51"/>
  <c r="I294" i="51"/>
  <c r="J294" i="51"/>
  <c r="F295" i="51"/>
  <c r="G295" i="51"/>
  <c r="H295" i="51"/>
  <c r="I295" i="51"/>
  <c r="J295" i="51"/>
  <c r="F192" i="51"/>
  <c r="G192" i="51"/>
  <c r="H192" i="51"/>
  <c r="I192" i="51"/>
  <c r="J192" i="51"/>
  <c r="F169" i="51"/>
  <c r="G169" i="51"/>
  <c r="H169" i="51"/>
  <c r="I169" i="51"/>
  <c r="J169" i="51"/>
  <c r="F222" i="51"/>
  <c r="G222" i="51"/>
  <c r="H222" i="51"/>
  <c r="I222" i="51"/>
  <c r="J222" i="51"/>
  <c r="F224" i="51"/>
  <c r="G224" i="51"/>
  <c r="H224" i="51"/>
  <c r="I224" i="51"/>
  <c r="J224" i="51"/>
  <c r="F262" i="51"/>
  <c r="G262" i="51"/>
  <c r="H262" i="51"/>
  <c r="I262" i="51"/>
  <c r="J262" i="51"/>
  <c r="F257" i="51"/>
  <c r="G257" i="51"/>
  <c r="H257" i="51"/>
  <c r="I257" i="51"/>
  <c r="J257" i="51"/>
  <c r="F130" i="51"/>
  <c r="G130" i="51"/>
  <c r="H130" i="51"/>
  <c r="I130" i="51"/>
  <c r="J130" i="51"/>
  <c r="F248" i="51"/>
  <c r="G248" i="51"/>
  <c r="H248" i="51"/>
  <c r="I248" i="51"/>
  <c r="J248" i="51"/>
  <c r="F39" i="51"/>
  <c r="G39" i="51"/>
  <c r="H39" i="51"/>
  <c r="I39" i="51"/>
  <c r="J39" i="51"/>
  <c r="F309" i="51"/>
  <c r="G309" i="51"/>
  <c r="H309" i="51"/>
  <c r="I309" i="51"/>
  <c r="J309" i="51"/>
  <c r="F226" i="51"/>
  <c r="G226" i="51"/>
  <c r="H226" i="51"/>
  <c r="I226" i="51"/>
  <c r="J226" i="51"/>
  <c r="F15" i="51"/>
  <c r="G15" i="51"/>
  <c r="H15" i="51"/>
  <c r="I15" i="51"/>
  <c r="J15" i="51"/>
  <c r="F167" i="51"/>
  <c r="G167" i="51"/>
  <c r="H167" i="51"/>
  <c r="I167" i="51"/>
  <c r="J167" i="51"/>
  <c r="F111" i="51"/>
  <c r="G111" i="51"/>
  <c r="H111" i="51"/>
  <c r="I111" i="51"/>
  <c r="J111" i="51"/>
  <c r="F324" i="51"/>
  <c r="G324" i="51"/>
  <c r="H324" i="51"/>
  <c r="I324" i="51"/>
  <c r="J324" i="51"/>
  <c r="F314" i="51"/>
  <c r="G314" i="51"/>
  <c r="H314" i="51"/>
  <c r="I314" i="51"/>
  <c r="J314" i="51"/>
  <c r="F191" i="51"/>
  <c r="G191" i="51"/>
  <c r="H191" i="51"/>
  <c r="I191" i="51"/>
  <c r="J191" i="51"/>
  <c r="F166" i="51"/>
  <c r="G166" i="51"/>
  <c r="H166" i="51"/>
  <c r="I166" i="51"/>
  <c r="J166" i="51"/>
  <c r="F190" i="51"/>
  <c r="G190" i="51"/>
  <c r="H190" i="51"/>
  <c r="I190" i="51"/>
  <c r="J190" i="51"/>
  <c r="F8" i="51"/>
  <c r="G8" i="51"/>
  <c r="H8" i="51"/>
  <c r="I8" i="51"/>
  <c r="J8" i="51"/>
  <c r="F55" i="51"/>
  <c r="G55" i="51"/>
  <c r="H55" i="51"/>
  <c r="I55" i="51"/>
  <c r="J55" i="51"/>
  <c r="F288" i="51"/>
  <c r="G288" i="51"/>
  <c r="H288" i="51"/>
  <c r="I288" i="51"/>
  <c r="J288" i="51"/>
  <c r="F36" i="51"/>
  <c r="G36" i="51"/>
  <c r="H36" i="51"/>
  <c r="I36" i="51"/>
  <c r="J36" i="51"/>
  <c r="F12" i="51"/>
  <c r="G12" i="51"/>
  <c r="H12" i="51"/>
  <c r="I12" i="51"/>
  <c r="J12" i="51"/>
  <c r="F184" i="51"/>
  <c r="G184" i="51"/>
  <c r="H184" i="51"/>
  <c r="I184" i="51"/>
  <c r="J184" i="51"/>
  <c r="F320" i="51"/>
  <c r="G320" i="51"/>
  <c r="H320" i="51"/>
  <c r="I320" i="51"/>
  <c r="J320" i="51"/>
  <c r="F171" i="51"/>
  <c r="G171" i="51"/>
  <c r="H171" i="51"/>
  <c r="I171" i="51"/>
  <c r="J171" i="51"/>
  <c r="F43" i="51"/>
  <c r="G43" i="51"/>
  <c r="H43" i="51"/>
  <c r="I43" i="51"/>
  <c r="J43" i="51"/>
  <c r="F281" i="51"/>
  <c r="G281" i="51"/>
  <c r="H281" i="51"/>
  <c r="I281" i="51"/>
  <c r="J281" i="51"/>
  <c r="F194" i="51"/>
  <c r="G194" i="51"/>
  <c r="H194" i="51"/>
  <c r="I194" i="51"/>
  <c r="J194" i="51"/>
  <c r="F195" i="51"/>
  <c r="G195" i="51"/>
  <c r="H195" i="51"/>
  <c r="I195" i="51"/>
  <c r="J195" i="51"/>
  <c r="F338" i="51"/>
  <c r="G338" i="51"/>
  <c r="H338" i="51"/>
  <c r="I338" i="51"/>
  <c r="J338" i="51"/>
  <c r="F110" i="51"/>
  <c r="G110" i="51"/>
  <c r="H110" i="51"/>
  <c r="I110" i="51"/>
  <c r="J110" i="51"/>
  <c r="F185" i="51"/>
  <c r="G185" i="51"/>
  <c r="H185" i="51"/>
  <c r="I185" i="51"/>
  <c r="J185" i="51"/>
  <c r="F350" i="51"/>
  <c r="G350" i="51"/>
  <c r="H350" i="51"/>
  <c r="I350" i="51"/>
  <c r="J350" i="51"/>
  <c r="F156" i="51"/>
  <c r="G156" i="51"/>
  <c r="H156" i="51"/>
  <c r="I156" i="51"/>
  <c r="J156" i="51"/>
  <c r="F6" i="51"/>
  <c r="G6" i="51"/>
  <c r="H6" i="51"/>
  <c r="I6" i="51"/>
  <c r="J6" i="51"/>
  <c r="F66" i="51"/>
  <c r="G66" i="51"/>
  <c r="H66" i="51"/>
  <c r="I66" i="51"/>
  <c r="J66" i="51"/>
  <c r="F65" i="51"/>
  <c r="G65" i="51"/>
  <c r="H65" i="51"/>
  <c r="I65" i="51"/>
  <c r="J65" i="51"/>
  <c r="F152" i="51"/>
  <c r="G152" i="51"/>
  <c r="H152" i="51"/>
  <c r="I152" i="51"/>
  <c r="J152" i="51"/>
  <c r="F52" i="51"/>
  <c r="G52" i="51"/>
  <c r="H52" i="51"/>
  <c r="I52" i="51"/>
  <c r="J52" i="51"/>
  <c r="F71" i="51"/>
  <c r="G71" i="51"/>
  <c r="H71" i="51"/>
  <c r="I71" i="51"/>
  <c r="J71" i="51"/>
  <c r="F96" i="51"/>
  <c r="G96" i="51"/>
  <c r="H96" i="51"/>
  <c r="I96" i="51"/>
  <c r="J96" i="51"/>
  <c r="F161" i="51"/>
  <c r="G161" i="51"/>
  <c r="H161" i="51"/>
  <c r="I161" i="51"/>
  <c r="J161" i="51"/>
  <c r="F162" i="51"/>
  <c r="G162" i="51"/>
  <c r="H162" i="51"/>
  <c r="I162" i="51"/>
  <c r="J162" i="51"/>
  <c r="F318" i="51"/>
  <c r="G318" i="51"/>
  <c r="H318" i="51"/>
  <c r="I318" i="51"/>
  <c r="J318" i="51"/>
  <c r="F210" i="51"/>
  <c r="G210" i="51"/>
  <c r="H210" i="51"/>
  <c r="I210" i="51"/>
  <c r="J210" i="51"/>
  <c r="F24" i="51"/>
  <c r="G24" i="51"/>
  <c r="H24" i="51"/>
  <c r="I24" i="51"/>
  <c r="J24" i="51"/>
  <c r="F19" i="51"/>
  <c r="G19" i="51"/>
  <c r="H19" i="51"/>
  <c r="I19" i="51"/>
  <c r="J19" i="51"/>
  <c r="F155" i="51"/>
  <c r="G155" i="51"/>
  <c r="H155" i="51"/>
  <c r="I155" i="51"/>
  <c r="J155" i="51"/>
  <c r="F34" i="51"/>
  <c r="G34" i="51"/>
  <c r="H34" i="51"/>
  <c r="I34" i="51"/>
  <c r="J34" i="51"/>
  <c r="F336" i="51"/>
  <c r="G336" i="51"/>
  <c r="H336" i="51"/>
  <c r="I336" i="51"/>
  <c r="J336" i="51"/>
  <c r="F304" i="51"/>
  <c r="G304" i="51"/>
  <c r="H304" i="51"/>
  <c r="I304" i="51"/>
  <c r="J304" i="51"/>
  <c r="F94" i="51"/>
  <c r="G94" i="51"/>
  <c r="H94" i="51"/>
  <c r="I94" i="51"/>
  <c r="J94" i="51"/>
  <c r="F81" i="51"/>
  <c r="G81" i="51"/>
  <c r="H81" i="51"/>
  <c r="I81" i="51"/>
  <c r="J81" i="51"/>
  <c r="F229" i="51"/>
  <c r="G229" i="51"/>
  <c r="H229" i="51"/>
  <c r="I229" i="51"/>
  <c r="J229" i="51"/>
  <c r="F271" i="51"/>
  <c r="G271" i="51"/>
  <c r="H271" i="51"/>
  <c r="I271" i="51"/>
  <c r="J271" i="51"/>
  <c r="F137" i="51"/>
  <c r="G137" i="51"/>
  <c r="H137" i="51"/>
  <c r="I137" i="51"/>
  <c r="J137" i="51"/>
  <c r="F261" i="51"/>
  <c r="G261" i="51"/>
  <c r="H261" i="51"/>
  <c r="I261" i="51"/>
  <c r="J261" i="51"/>
  <c r="F280" i="51"/>
  <c r="G280" i="51"/>
  <c r="H280" i="51"/>
  <c r="I280" i="51"/>
  <c r="J280" i="51"/>
  <c r="F301" i="51"/>
  <c r="G301" i="51"/>
  <c r="H301" i="51"/>
  <c r="I301" i="51"/>
  <c r="J301" i="51"/>
  <c r="F225" i="51"/>
  <c r="G225" i="51"/>
  <c r="H225" i="51"/>
  <c r="I225" i="51"/>
  <c r="J225" i="51"/>
  <c r="F325" i="51"/>
  <c r="G325" i="51"/>
  <c r="H325" i="51"/>
  <c r="I325" i="51"/>
  <c r="J325" i="51"/>
  <c r="F107" i="51"/>
  <c r="G107" i="51"/>
  <c r="H107" i="51"/>
  <c r="I107" i="51"/>
  <c r="J107" i="51"/>
  <c r="F267" i="51"/>
  <c r="G267" i="51"/>
  <c r="H267" i="51"/>
  <c r="I267" i="51"/>
  <c r="J267" i="51"/>
  <c r="F148" i="51"/>
  <c r="G148" i="51"/>
  <c r="H148" i="51"/>
  <c r="I148" i="51"/>
  <c r="J148" i="51"/>
  <c r="F349" i="51"/>
  <c r="G349" i="51"/>
  <c r="H349" i="51"/>
  <c r="I349" i="51"/>
  <c r="J349" i="51"/>
  <c r="F275" i="51"/>
  <c r="G275" i="51"/>
  <c r="H275" i="51"/>
  <c r="I275" i="51"/>
  <c r="J275" i="51"/>
  <c r="F25" i="51"/>
  <c r="G25" i="51"/>
  <c r="H25" i="51"/>
  <c r="I25" i="51"/>
  <c r="J25" i="51"/>
  <c r="F254" i="51"/>
  <c r="G254" i="51"/>
  <c r="H254" i="51"/>
  <c r="I254" i="51"/>
  <c r="J254" i="51"/>
  <c r="F236" i="51"/>
  <c r="G236" i="51"/>
  <c r="H236" i="51"/>
  <c r="I236" i="51"/>
  <c r="J236" i="51"/>
  <c r="F331" i="51"/>
  <c r="G331" i="51"/>
  <c r="H331" i="51"/>
  <c r="I331" i="51"/>
  <c r="J331" i="51"/>
  <c r="F207" i="51"/>
  <c r="G207" i="51"/>
  <c r="H207" i="51"/>
  <c r="I207" i="51"/>
  <c r="J207" i="51"/>
  <c r="F255" i="51"/>
  <c r="G255" i="51"/>
  <c r="H255" i="51"/>
  <c r="I255" i="51"/>
  <c r="J255" i="51"/>
  <c r="F158" i="51"/>
  <c r="G158" i="51"/>
  <c r="H158" i="51"/>
  <c r="I158" i="51"/>
  <c r="J158" i="51"/>
  <c r="F26" i="51"/>
  <c r="G26" i="51"/>
  <c r="H26" i="51"/>
  <c r="I26" i="51"/>
  <c r="J26" i="51"/>
  <c r="F348" i="51"/>
  <c r="G348" i="51"/>
  <c r="H348" i="51"/>
  <c r="I348" i="51"/>
  <c r="J348" i="51"/>
  <c r="F120" i="51"/>
  <c r="G120" i="51"/>
  <c r="H120" i="51"/>
  <c r="I120" i="51"/>
  <c r="J120" i="51"/>
  <c r="F121" i="51"/>
  <c r="G121" i="51"/>
  <c r="H121" i="51"/>
  <c r="I121" i="51"/>
  <c r="J121" i="51"/>
  <c r="F104" i="51"/>
  <c r="G104" i="51"/>
  <c r="H104" i="51"/>
  <c r="I104" i="51"/>
  <c r="J104" i="51"/>
  <c r="F286" i="51"/>
  <c r="G286" i="51"/>
  <c r="H286" i="51"/>
  <c r="I286" i="51"/>
  <c r="J286" i="51"/>
  <c r="F124" i="51"/>
  <c r="G124" i="51"/>
  <c r="H124" i="51"/>
  <c r="I124" i="51"/>
  <c r="J124" i="51"/>
  <c r="F14" i="51"/>
  <c r="G14" i="51"/>
  <c r="H14" i="51"/>
  <c r="I14" i="51"/>
  <c r="J14" i="51"/>
  <c r="F86" i="51"/>
  <c r="G86" i="51"/>
  <c r="H86" i="51"/>
  <c r="I86" i="51"/>
  <c r="J86" i="51"/>
  <c r="F182" i="51"/>
  <c r="G182" i="51"/>
  <c r="H182" i="51"/>
  <c r="I182" i="51"/>
  <c r="J182" i="51"/>
  <c r="F118" i="51"/>
  <c r="G118" i="51"/>
  <c r="H118" i="51"/>
  <c r="I118" i="51"/>
  <c r="J118" i="51"/>
  <c r="F83" i="51"/>
  <c r="G83" i="51"/>
  <c r="H83" i="51"/>
  <c r="I83" i="51"/>
  <c r="J83" i="51"/>
  <c r="F168" i="51"/>
  <c r="G168" i="51"/>
  <c r="H168" i="51"/>
  <c r="I168" i="51"/>
  <c r="J168" i="51"/>
  <c r="F146" i="51"/>
  <c r="G146" i="51"/>
  <c r="H146" i="51"/>
  <c r="I146" i="51"/>
  <c r="J146" i="51"/>
  <c r="F365" i="51"/>
  <c r="G365" i="51"/>
  <c r="H365" i="51"/>
  <c r="I365" i="51"/>
  <c r="J365" i="51"/>
  <c r="F48" i="51"/>
  <c r="G48" i="51"/>
  <c r="H48" i="51"/>
  <c r="I48" i="51"/>
  <c r="J48" i="51"/>
  <c r="F105" i="51"/>
  <c r="G105" i="51"/>
  <c r="H105" i="51"/>
  <c r="I105" i="51"/>
  <c r="J105" i="51"/>
  <c r="F312" i="51"/>
  <c r="G312" i="51"/>
  <c r="H312" i="51"/>
  <c r="I312" i="51"/>
  <c r="J312" i="51"/>
  <c r="F113" i="51"/>
  <c r="G113" i="51"/>
  <c r="H113" i="51"/>
  <c r="I113" i="51"/>
  <c r="J113" i="51"/>
  <c r="F46" i="51"/>
  <c r="G46" i="51"/>
  <c r="H46" i="51"/>
  <c r="I46" i="51"/>
  <c r="J46" i="51"/>
  <c r="F272" i="51"/>
  <c r="G272" i="51"/>
  <c r="H272" i="51"/>
  <c r="I272" i="51"/>
  <c r="J272" i="51"/>
  <c r="F212" i="51"/>
  <c r="G212" i="51"/>
  <c r="H212" i="51"/>
  <c r="I212" i="51"/>
  <c r="J212" i="51"/>
  <c r="F115" i="51"/>
  <c r="G115" i="51"/>
  <c r="H115" i="51"/>
  <c r="I115" i="51"/>
  <c r="J115" i="51"/>
  <c r="F119" i="51"/>
  <c r="G119" i="51"/>
  <c r="H119" i="51"/>
  <c r="I119" i="51"/>
  <c r="J119" i="51"/>
  <c r="F165" i="51"/>
  <c r="G165" i="51"/>
  <c r="H165" i="51"/>
  <c r="I165" i="51"/>
  <c r="J165" i="51"/>
  <c r="F198" i="51"/>
  <c r="G198" i="51"/>
  <c r="H198" i="51"/>
  <c r="I198" i="51"/>
  <c r="J198" i="51"/>
  <c r="F150" i="51"/>
  <c r="G150" i="51"/>
  <c r="H150" i="51"/>
  <c r="I150" i="51"/>
  <c r="J150" i="51"/>
  <c r="F334" i="51"/>
  <c r="G334" i="51"/>
  <c r="H334" i="51"/>
  <c r="I334" i="51"/>
  <c r="J334" i="51"/>
  <c r="F337" i="51"/>
  <c r="G337" i="51"/>
  <c r="H337" i="51"/>
  <c r="I337" i="51"/>
  <c r="J337" i="51"/>
  <c r="F177" i="51"/>
  <c r="G177" i="51"/>
  <c r="H177" i="51"/>
  <c r="I177" i="51"/>
  <c r="J177" i="51"/>
  <c r="F20" i="51"/>
  <c r="G20" i="51"/>
  <c r="H20" i="51"/>
  <c r="I20" i="51"/>
  <c r="J20" i="51"/>
  <c r="F340" i="51"/>
  <c r="G340" i="51"/>
  <c r="H340" i="51"/>
  <c r="I340" i="51"/>
  <c r="J340" i="51"/>
  <c r="F108" i="51"/>
  <c r="G108" i="51"/>
  <c r="H108" i="51"/>
  <c r="I108" i="51"/>
  <c r="J108" i="51"/>
  <c r="F32" i="51"/>
  <c r="G32" i="51"/>
  <c r="H32" i="51"/>
  <c r="I32" i="51"/>
  <c r="J32" i="51"/>
  <c r="F273" i="51"/>
  <c r="G273" i="51"/>
  <c r="H273" i="51"/>
  <c r="I273" i="51"/>
  <c r="J273" i="51"/>
  <c r="F363" i="51"/>
  <c r="G363" i="51"/>
  <c r="H363" i="51"/>
  <c r="I363" i="51"/>
  <c r="J363" i="51"/>
  <c r="F59" i="51"/>
  <c r="G59" i="51"/>
  <c r="H59" i="51"/>
  <c r="I59" i="51"/>
  <c r="J59" i="51"/>
  <c r="F283" i="51"/>
  <c r="G283" i="51"/>
  <c r="H283" i="51"/>
  <c r="I283" i="51"/>
  <c r="J283" i="51"/>
  <c r="F259" i="51"/>
  <c r="G259" i="51"/>
  <c r="H259" i="51"/>
  <c r="I259" i="51"/>
  <c r="J259" i="51"/>
  <c r="F175" i="51"/>
  <c r="G175" i="51"/>
  <c r="H175" i="51"/>
  <c r="I175" i="51"/>
  <c r="J175" i="51"/>
  <c r="F149" i="51"/>
  <c r="G149" i="51"/>
  <c r="H149" i="51"/>
  <c r="I149" i="51"/>
  <c r="J149" i="51"/>
  <c r="F117" i="51"/>
  <c r="G117" i="51"/>
  <c r="H117" i="51"/>
  <c r="I117" i="51"/>
  <c r="J117" i="51"/>
  <c r="F359" i="51"/>
  <c r="G359" i="51"/>
  <c r="H359" i="51"/>
  <c r="I359" i="51"/>
  <c r="J359" i="51"/>
  <c r="F5" i="51"/>
  <c r="G5" i="51"/>
  <c r="H5" i="51"/>
  <c r="I5" i="51"/>
  <c r="J5" i="51"/>
  <c r="F223" i="51"/>
  <c r="G223" i="51"/>
  <c r="H223" i="51"/>
  <c r="I223" i="51"/>
  <c r="J223" i="51"/>
  <c r="F317" i="51"/>
  <c r="G317" i="51"/>
  <c r="H317" i="51"/>
  <c r="I317" i="51"/>
  <c r="J317" i="51"/>
  <c r="F217" i="51"/>
  <c r="G217" i="51"/>
  <c r="H217" i="51"/>
  <c r="I217" i="51"/>
  <c r="J217" i="51"/>
  <c r="F219" i="51"/>
  <c r="G219" i="51"/>
  <c r="H219" i="51"/>
  <c r="I219" i="51"/>
  <c r="J219" i="51"/>
  <c r="F13" i="51"/>
  <c r="G13" i="51"/>
  <c r="H13" i="51"/>
  <c r="I13" i="51"/>
  <c r="J13" i="51"/>
  <c r="F221" i="51"/>
  <c r="G221" i="51"/>
  <c r="H221" i="51"/>
  <c r="I221" i="51"/>
  <c r="J221" i="51"/>
  <c r="F9" i="51"/>
  <c r="G9" i="51"/>
  <c r="H9" i="51"/>
  <c r="I9" i="51"/>
  <c r="J9" i="51"/>
  <c r="F132" i="51"/>
  <c r="G132" i="51"/>
  <c r="H132" i="51"/>
  <c r="I132" i="51"/>
  <c r="J132" i="51"/>
  <c r="F74" i="51"/>
  <c r="G74" i="51"/>
  <c r="H74" i="51"/>
  <c r="I74" i="51"/>
  <c r="J74" i="51"/>
  <c r="F199" i="51"/>
  <c r="G199" i="51"/>
  <c r="H199" i="51"/>
  <c r="I199" i="51"/>
  <c r="J199" i="51"/>
  <c r="F264" i="51"/>
  <c r="G264" i="51"/>
  <c r="H264" i="51"/>
  <c r="I264" i="51"/>
  <c r="J264" i="51"/>
  <c r="F172" i="51"/>
  <c r="G172" i="51"/>
  <c r="H172" i="51"/>
  <c r="I172" i="51"/>
  <c r="J172" i="51"/>
  <c r="F274" i="51"/>
  <c r="G274" i="51"/>
  <c r="H274" i="51"/>
  <c r="I274" i="51"/>
  <c r="J274" i="51"/>
  <c r="F213" i="51"/>
  <c r="G213" i="51"/>
  <c r="H213" i="51"/>
  <c r="I213" i="51"/>
  <c r="J213" i="51"/>
  <c r="F227" i="51"/>
  <c r="G227" i="51"/>
  <c r="H227" i="51"/>
  <c r="I227" i="51"/>
  <c r="J227" i="51"/>
  <c r="F95" i="51"/>
  <c r="G95" i="51"/>
  <c r="H95" i="51"/>
  <c r="I95" i="51"/>
  <c r="J95" i="51"/>
  <c r="F73" i="51"/>
  <c r="G73" i="51"/>
  <c r="H73" i="51"/>
  <c r="I73" i="51"/>
  <c r="J73" i="51"/>
  <c r="F102" i="51"/>
  <c r="G102" i="51"/>
  <c r="H102" i="51"/>
  <c r="I102" i="51"/>
  <c r="J102" i="51"/>
  <c r="F84" i="51"/>
  <c r="G84" i="51"/>
  <c r="H84" i="51"/>
  <c r="I84" i="51"/>
  <c r="J84" i="51"/>
  <c r="F230" i="51"/>
  <c r="G230" i="51"/>
  <c r="H230" i="51"/>
  <c r="I230" i="51"/>
  <c r="J230" i="51"/>
  <c r="F344" i="51"/>
  <c r="G344" i="51"/>
  <c r="H344" i="51"/>
  <c r="I344" i="51"/>
  <c r="J344" i="51"/>
  <c r="F54" i="51"/>
  <c r="G54" i="51"/>
  <c r="H54" i="51"/>
  <c r="I54" i="51"/>
  <c r="J54" i="51"/>
  <c r="F234" i="51"/>
  <c r="G234" i="51"/>
  <c r="H234" i="51"/>
  <c r="I234" i="51"/>
  <c r="J234" i="51"/>
  <c r="F214" i="51"/>
  <c r="G214" i="51"/>
  <c r="H214" i="51"/>
  <c r="I214" i="51"/>
  <c r="J214" i="51"/>
  <c r="F101" i="51"/>
  <c r="G101" i="51"/>
  <c r="H101" i="51"/>
  <c r="I101" i="51"/>
  <c r="J101" i="51"/>
  <c r="F181" i="51"/>
  <c r="G181" i="51"/>
  <c r="H181" i="51"/>
  <c r="I181" i="51"/>
  <c r="J181" i="51"/>
  <c r="F197" i="51"/>
  <c r="G197" i="51"/>
  <c r="H197" i="51"/>
  <c r="I197" i="51"/>
  <c r="J197" i="51"/>
  <c r="F116" i="51"/>
  <c r="G116" i="51"/>
  <c r="H116" i="51"/>
  <c r="I116" i="51"/>
  <c r="J116" i="51"/>
  <c r="F28" i="51"/>
  <c r="G28" i="51"/>
  <c r="H28" i="51"/>
  <c r="I28" i="51"/>
  <c r="J28" i="51"/>
  <c r="F30" i="51"/>
  <c r="G30" i="51"/>
  <c r="H30" i="51"/>
  <c r="I30" i="51"/>
  <c r="J30" i="51"/>
  <c r="F100" i="51"/>
  <c r="G100" i="51"/>
  <c r="H100" i="51"/>
  <c r="I100" i="51"/>
  <c r="J100" i="51"/>
  <c r="F203" i="51"/>
  <c r="G203" i="51"/>
  <c r="H203" i="51"/>
  <c r="I203" i="51"/>
  <c r="J203" i="51"/>
  <c r="F3" i="51"/>
  <c r="G3" i="51"/>
  <c r="H3" i="51"/>
  <c r="I3" i="51"/>
  <c r="J3" i="51"/>
  <c r="F188" i="51"/>
  <c r="G188" i="51"/>
  <c r="H188" i="51"/>
  <c r="I188" i="51"/>
  <c r="J188" i="51"/>
  <c r="F333" i="51"/>
  <c r="G333" i="51"/>
  <c r="H333" i="51"/>
  <c r="I333" i="51"/>
  <c r="J333" i="51"/>
  <c r="F278" i="51"/>
  <c r="G278" i="51"/>
  <c r="H278" i="51"/>
  <c r="I278" i="51"/>
  <c r="J278" i="51"/>
  <c r="F270" i="51"/>
  <c r="G270" i="51"/>
  <c r="H270" i="51"/>
  <c r="I270" i="51"/>
  <c r="J270" i="51"/>
  <c r="F233" i="51"/>
  <c r="G233" i="51"/>
  <c r="H233" i="51"/>
  <c r="I233" i="51"/>
  <c r="J233" i="51"/>
  <c r="F306" i="51"/>
  <c r="G306" i="51"/>
  <c r="H306" i="51"/>
  <c r="I306" i="51"/>
  <c r="J306" i="51"/>
  <c r="F106" i="51"/>
  <c r="G106" i="51"/>
  <c r="H106" i="51"/>
  <c r="I106" i="51"/>
  <c r="J106" i="51"/>
  <c r="F79" i="51"/>
  <c r="G79" i="51"/>
  <c r="H79" i="51"/>
  <c r="I79" i="51"/>
  <c r="J79" i="51"/>
  <c r="F22" i="51"/>
  <c r="G22" i="51"/>
  <c r="H22" i="51"/>
  <c r="I22" i="51"/>
  <c r="J22" i="51"/>
  <c r="F311" i="51"/>
  <c r="G311" i="51"/>
  <c r="H311" i="51"/>
  <c r="I311" i="51"/>
  <c r="J311" i="51"/>
  <c r="F353" i="51"/>
  <c r="G353" i="51"/>
  <c r="H353" i="51"/>
  <c r="I353" i="51"/>
  <c r="J353" i="51"/>
  <c r="F268" i="51"/>
  <c r="G268" i="51"/>
  <c r="H268" i="51"/>
  <c r="I268" i="51"/>
  <c r="J268" i="51"/>
  <c r="F307" i="51"/>
  <c r="G307" i="51"/>
  <c r="H307" i="51"/>
  <c r="I307" i="51"/>
  <c r="J307" i="51"/>
  <c r="F308" i="51"/>
  <c r="G308" i="51"/>
  <c r="H308" i="51"/>
  <c r="I308" i="51"/>
  <c r="J308" i="51"/>
  <c r="F21" i="51"/>
  <c r="G21" i="51"/>
  <c r="H21" i="51"/>
  <c r="I21" i="51"/>
  <c r="J21" i="51"/>
  <c r="F202" i="51"/>
  <c r="G202" i="51"/>
  <c r="H202" i="51"/>
  <c r="I202" i="51"/>
  <c r="J202" i="51"/>
  <c r="F62" i="51"/>
  <c r="G62" i="51"/>
  <c r="H62" i="51"/>
  <c r="I62" i="51"/>
  <c r="J62" i="51"/>
  <c r="F99" i="51"/>
  <c r="G99" i="51"/>
  <c r="H99" i="51"/>
  <c r="I99" i="51"/>
  <c r="J99" i="51"/>
  <c r="F189" i="51"/>
  <c r="G189" i="51"/>
  <c r="H189" i="51"/>
  <c r="I189" i="51"/>
  <c r="J189" i="51"/>
  <c r="F60" i="51"/>
  <c r="G60" i="51"/>
  <c r="H60" i="51"/>
  <c r="I60" i="51"/>
  <c r="J60" i="51"/>
  <c r="F282" i="51"/>
  <c r="G282" i="51"/>
  <c r="H282" i="51"/>
  <c r="I282" i="51"/>
  <c r="J282" i="51"/>
  <c r="F143" i="51"/>
  <c r="G143" i="51"/>
  <c r="H143" i="51"/>
  <c r="I143" i="51"/>
  <c r="J143" i="51"/>
  <c r="F208" i="51"/>
  <c r="G208" i="51"/>
  <c r="H208" i="51"/>
  <c r="I208" i="51"/>
  <c r="J208" i="51"/>
  <c r="F16" i="51"/>
  <c r="G16" i="51"/>
  <c r="H16" i="51"/>
  <c r="I16" i="51"/>
  <c r="J16" i="51"/>
  <c r="F31" i="51"/>
  <c r="G31" i="51"/>
  <c r="H31" i="51"/>
  <c r="I31" i="51"/>
  <c r="J31" i="51"/>
  <c r="F329" i="51"/>
  <c r="G329" i="51"/>
  <c r="H329" i="51"/>
  <c r="I329" i="51"/>
  <c r="J329" i="51"/>
  <c r="F209" i="51"/>
  <c r="G209" i="51"/>
  <c r="H209" i="51"/>
  <c r="I209" i="51"/>
  <c r="J209" i="51"/>
  <c r="F122" i="51"/>
  <c r="G122" i="51"/>
  <c r="H122" i="51"/>
  <c r="I122" i="51"/>
  <c r="J122" i="51"/>
  <c r="F103" i="51"/>
  <c r="G103" i="51"/>
  <c r="H103" i="51"/>
  <c r="I103" i="51"/>
  <c r="J103" i="51"/>
  <c r="F358" i="51"/>
  <c r="G358" i="51"/>
  <c r="H358" i="51"/>
  <c r="I358" i="51"/>
  <c r="J358" i="51"/>
  <c r="F109" i="51"/>
  <c r="G109" i="51"/>
  <c r="H109" i="51"/>
  <c r="I109" i="51"/>
  <c r="J109" i="51"/>
  <c r="F88" i="51"/>
  <c r="G88" i="51"/>
  <c r="H88" i="51"/>
  <c r="I88" i="51"/>
  <c r="J88" i="51"/>
  <c r="F335" i="51"/>
  <c r="G335" i="51"/>
  <c r="H335" i="51"/>
  <c r="I335" i="51"/>
  <c r="J335" i="51"/>
  <c r="F339" i="51"/>
  <c r="G339" i="51"/>
  <c r="H339" i="51"/>
  <c r="I339" i="51"/>
  <c r="J339" i="51"/>
  <c r="F216" i="51"/>
  <c r="G216" i="51"/>
  <c r="H216" i="51"/>
  <c r="I216" i="51"/>
  <c r="J216" i="51"/>
  <c r="J178" i="51"/>
  <c r="I178" i="51"/>
  <c r="H178" i="51"/>
  <c r="G178" i="51"/>
  <c r="F178" i="51"/>
  <c r="J343" i="51"/>
  <c r="I343" i="51"/>
  <c r="H343" i="51"/>
  <c r="G343" i="51"/>
  <c r="H379" i="51" s="1"/>
  <c r="F392" i="51" s="1"/>
  <c r="F343" i="51"/>
  <c r="J360" i="51"/>
  <c r="I360" i="51"/>
  <c r="H360" i="51"/>
  <c r="G360" i="51"/>
  <c r="F360" i="51"/>
  <c r="J238" i="51"/>
  <c r="I238" i="51"/>
  <c r="H238" i="51"/>
  <c r="G238" i="51"/>
  <c r="F238" i="51"/>
  <c r="J323" i="51"/>
  <c r="I323" i="51"/>
  <c r="H323" i="51"/>
  <c r="G323" i="51"/>
  <c r="F323" i="51"/>
  <c r="J154" i="51"/>
  <c r="I154" i="51"/>
  <c r="H154" i="51"/>
  <c r="G154" i="51"/>
  <c r="F154" i="51"/>
  <c r="J218" i="51"/>
  <c r="I218" i="51"/>
  <c r="H218" i="51"/>
  <c r="G218" i="51"/>
  <c r="F218" i="51"/>
  <c r="E379" i="51" l="1"/>
  <c r="E392" i="51" s="1"/>
  <c r="K379" i="51"/>
  <c r="G392" i="51" s="1"/>
  <c r="H370" i="51"/>
  <c r="F389" i="51" s="1"/>
  <c r="K370" i="51"/>
  <c r="G389" i="51" s="1"/>
  <c r="E370" i="51"/>
  <c r="E389" i="51" s="1"/>
  <c r="H386" i="51"/>
  <c r="F394" i="51" s="1"/>
  <c r="H373" i="51"/>
  <c r="F390" i="51" s="1"/>
  <c r="H383" i="51"/>
  <c r="F393" i="51" s="1"/>
  <c r="H376" i="51"/>
  <c r="F391" i="51" s="1"/>
  <c r="K386" i="51"/>
  <c r="G394" i="51" s="1"/>
  <c r="E386" i="51"/>
  <c r="E394" i="51" s="1"/>
  <c r="K373" i="51"/>
  <c r="G390" i="51" s="1"/>
  <c r="E373" i="51"/>
  <c r="E390" i="51" s="1"/>
  <c r="K383" i="51"/>
  <c r="G393" i="51" s="1"/>
  <c r="E383" i="51"/>
  <c r="E393" i="51" s="1"/>
  <c r="K376" i="51"/>
  <c r="G391" i="51" s="1"/>
  <c r="E376" i="51"/>
  <c r="E391" i="51" s="1"/>
  <c r="F5" i="47"/>
  <c r="G5" i="47"/>
  <c r="H5" i="47"/>
  <c r="I5" i="47"/>
  <c r="J5" i="47"/>
  <c r="F7" i="47"/>
  <c r="G7" i="47"/>
  <c r="H7" i="47"/>
  <c r="I7" i="47"/>
  <c r="J7" i="47"/>
  <c r="F8" i="47"/>
  <c r="G8" i="47"/>
  <c r="H8" i="47"/>
  <c r="I8" i="47"/>
  <c r="J8" i="47"/>
  <c r="F9" i="47"/>
  <c r="G9" i="47"/>
  <c r="H9" i="47"/>
  <c r="I9" i="47"/>
  <c r="J9" i="47"/>
  <c r="F3" i="47"/>
  <c r="G3" i="47"/>
  <c r="H3" i="47"/>
  <c r="I3" i="47"/>
  <c r="J3" i="47"/>
  <c r="F2" i="47"/>
  <c r="E384" i="47" s="1"/>
  <c r="E392" i="47" s="1"/>
  <c r="G2" i="47"/>
  <c r="H384" i="47" s="1"/>
  <c r="F392" i="47" s="1"/>
  <c r="H2" i="47"/>
  <c r="I2" i="47"/>
  <c r="J2" i="47"/>
  <c r="K384" i="47" s="1"/>
  <c r="G392" i="47" s="1"/>
  <c r="F10" i="47"/>
  <c r="G10" i="47"/>
  <c r="H10" i="47"/>
  <c r="I10" i="47"/>
  <c r="J10" i="47"/>
  <c r="F11" i="47"/>
  <c r="G11" i="47"/>
  <c r="H11" i="47"/>
  <c r="I11" i="47"/>
  <c r="J11" i="47"/>
  <c r="F14" i="47"/>
  <c r="G14" i="47"/>
  <c r="H14" i="47"/>
  <c r="I14" i="47"/>
  <c r="J14" i="47"/>
  <c r="F12" i="47"/>
  <c r="G12" i="47"/>
  <c r="H12" i="47"/>
  <c r="I12" i="47"/>
  <c r="J12" i="47"/>
  <c r="F13" i="47"/>
  <c r="G13" i="47"/>
  <c r="H13" i="47"/>
  <c r="I13" i="47"/>
  <c r="J13" i="47"/>
  <c r="F4" i="47"/>
  <c r="E371" i="47" s="1"/>
  <c r="E390" i="47" s="1"/>
  <c r="G4" i="47"/>
  <c r="H4" i="47"/>
  <c r="I4" i="47"/>
  <c r="J4" i="47"/>
  <c r="K371" i="47" s="1"/>
  <c r="G390" i="47" s="1"/>
  <c r="F4" i="46"/>
  <c r="G4" i="46"/>
  <c r="H4" i="46"/>
  <c r="I4" i="46"/>
  <c r="J4" i="46"/>
  <c r="F2" i="46"/>
  <c r="G2" i="46"/>
  <c r="H2" i="46"/>
  <c r="I2" i="46"/>
  <c r="J2" i="46"/>
  <c r="F4" i="45"/>
  <c r="G4" i="45"/>
  <c r="H4" i="45"/>
  <c r="I4" i="45"/>
  <c r="J4" i="45"/>
  <c r="F3" i="45"/>
  <c r="G3" i="45"/>
  <c r="H3" i="45"/>
  <c r="I3" i="45"/>
  <c r="J3" i="45"/>
  <c r="F5" i="44"/>
  <c r="G5" i="44"/>
  <c r="H5" i="44"/>
  <c r="I5" i="44"/>
  <c r="J5" i="44"/>
  <c r="F2" i="44"/>
  <c r="G2" i="44"/>
  <c r="H2" i="44"/>
  <c r="I2" i="44"/>
  <c r="J2" i="44"/>
  <c r="F3" i="44"/>
  <c r="G3" i="44"/>
  <c r="H3" i="44"/>
  <c r="I3" i="44"/>
  <c r="J3" i="44"/>
  <c r="F6" i="43"/>
  <c r="G6" i="43"/>
  <c r="H6" i="43"/>
  <c r="I6" i="43"/>
  <c r="J6" i="43"/>
  <c r="F3" i="43"/>
  <c r="G3" i="43"/>
  <c r="H3" i="43"/>
  <c r="I3" i="43"/>
  <c r="J3" i="43"/>
  <c r="F5" i="43"/>
  <c r="G5" i="43"/>
  <c r="H5" i="43"/>
  <c r="I5" i="43"/>
  <c r="J5" i="43"/>
  <c r="F7" i="43"/>
  <c r="G7" i="43"/>
  <c r="H7" i="43"/>
  <c r="I7" i="43"/>
  <c r="J7" i="43"/>
  <c r="F4" i="43"/>
  <c r="G4" i="43"/>
  <c r="H4" i="43"/>
  <c r="I4" i="43"/>
  <c r="J4" i="43"/>
  <c r="F10" i="43"/>
  <c r="G10" i="43"/>
  <c r="H10" i="43"/>
  <c r="I10" i="43"/>
  <c r="J10" i="43"/>
  <c r="F9" i="43"/>
  <c r="G9" i="43"/>
  <c r="H9" i="43"/>
  <c r="I9" i="43"/>
  <c r="J9" i="43"/>
  <c r="F8" i="43"/>
  <c r="G8" i="43"/>
  <c r="H8" i="43"/>
  <c r="I8" i="43"/>
  <c r="J8" i="43"/>
  <c r="F4" i="42"/>
  <c r="G4" i="42"/>
  <c r="H4" i="42"/>
  <c r="I4" i="42"/>
  <c r="J4" i="42"/>
  <c r="F2" i="42"/>
  <c r="G2" i="42"/>
  <c r="H371" i="42" s="1"/>
  <c r="F390" i="42" s="1"/>
  <c r="H2" i="42"/>
  <c r="I2" i="42"/>
  <c r="J2" i="42"/>
  <c r="F6" i="42"/>
  <c r="G6" i="42"/>
  <c r="H6" i="42"/>
  <c r="I6" i="42"/>
  <c r="J6" i="42"/>
  <c r="F3" i="41"/>
  <c r="G3" i="41"/>
  <c r="H3" i="41"/>
  <c r="I3" i="41"/>
  <c r="J3" i="41"/>
  <c r="F7" i="41"/>
  <c r="G7" i="41"/>
  <c r="H7" i="41"/>
  <c r="I7" i="41"/>
  <c r="J7" i="41"/>
  <c r="F4" i="41"/>
  <c r="G4" i="41"/>
  <c r="H4" i="41"/>
  <c r="I4" i="41"/>
  <c r="J4" i="41"/>
  <c r="F5" i="41"/>
  <c r="E374" i="41" s="1"/>
  <c r="E391" i="41" s="1"/>
  <c r="G5" i="41"/>
  <c r="H374" i="41" s="1"/>
  <c r="F391" i="41" s="1"/>
  <c r="H5" i="41"/>
  <c r="I5" i="41"/>
  <c r="J5" i="41"/>
  <c r="K374" i="41" s="1"/>
  <c r="G391" i="41" s="1"/>
  <c r="F2" i="41"/>
  <c r="G2" i="41"/>
  <c r="H2" i="41"/>
  <c r="I2" i="41"/>
  <c r="J2" i="41"/>
  <c r="F8" i="41"/>
  <c r="G8" i="41"/>
  <c r="H8" i="41"/>
  <c r="I8" i="41"/>
  <c r="J8" i="41"/>
  <c r="F2" i="40"/>
  <c r="G2" i="40"/>
  <c r="H2" i="40"/>
  <c r="I2" i="40"/>
  <c r="J2" i="40"/>
  <c r="F3" i="40"/>
  <c r="G3" i="40"/>
  <c r="H3" i="40"/>
  <c r="I3" i="40"/>
  <c r="J3" i="40"/>
  <c r="F5" i="40"/>
  <c r="G5" i="40"/>
  <c r="H5" i="40"/>
  <c r="I5" i="40"/>
  <c r="J5" i="40"/>
  <c r="F4" i="40"/>
  <c r="G4" i="40"/>
  <c r="H4" i="40"/>
  <c r="I4" i="40"/>
  <c r="J4" i="40"/>
  <c r="F3" i="39"/>
  <c r="G3" i="39"/>
  <c r="H3" i="39"/>
  <c r="I3" i="39"/>
  <c r="J3" i="39"/>
  <c r="F4" i="39"/>
  <c r="E377" i="39" s="1"/>
  <c r="E391" i="39" s="1"/>
  <c r="G4" i="39"/>
  <c r="H377" i="39" s="1"/>
  <c r="F391" i="39" s="1"/>
  <c r="H4" i="39"/>
  <c r="I4" i="39"/>
  <c r="J4" i="39"/>
  <c r="K377" i="39" s="1"/>
  <c r="G391" i="39" s="1"/>
  <c r="F6" i="39"/>
  <c r="G6" i="39"/>
  <c r="H6" i="39"/>
  <c r="I6" i="39"/>
  <c r="J6" i="39"/>
  <c r="F2" i="39"/>
  <c r="G2" i="39"/>
  <c r="H2" i="39"/>
  <c r="I2" i="39"/>
  <c r="J2" i="39"/>
  <c r="F4" i="36"/>
  <c r="G4" i="36"/>
  <c r="H4" i="36"/>
  <c r="I4" i="36"/>
  <c r="J4" i="36"/>
  <c r="F5" i="36"/>
  <c r="G5" i="36"/>
  <c r="H5" i="36"/>
  <c r="I5" i="36"/>
  <c r="J5" i="36"/>
  <c r="F2" i="36"/>
  <c r="G2" i="36"/>
  <c r="H2" i="36"/>
  <c r="I2" i="36"/>
  <c r="J2" i="36"/>
  <c r="F6" i="36"/>
  <c r="G6" i="36"/>
  <c r="H6" i="36"/>
  <c r="I6" i="36"/>
  <c r="J6" i="36"/>
  <c r="F5" i="35"/>
  <c r="E384" i="35" s="1"/>
  <c r="E392" i="35" s="1"/>
  <c r="G5" i="35"/>
  <c r="H384" i="35" s="1"/>
  <c r="F392" i="35" s="1"/>
  <c r="H5" i="35"/>
  <c r="I5" i="35"/>
  <c r="J5" i="35"/>
  <c r="K384" i="35" s="1"/>
  <c r="G392" i="35" s="1"/>
  <c r="F4" i="35"/>
  <c r="E380" i="35" s="1"/>
  <c r="E391" i="35" s="1"/>
  <c r="G4" i="35"/>
  <c r="H380" i="35" s="1"/>
  <c r="F391" i="35" s="1"/>
  <c r="H4" i="35"/>
  <c r="I4" i="35"/>
  <c r="J4" i="35"/>
  <c r="K380" i="35" s="1"/>
  <c r="G391" i="35" s="1"/>
  <c r="F2" i="35"/>
  <c r="G2" i="35"/>
  <c r="H2" i="35"/>
  <c r="I2" i="35"/>
  <c r="J2" i="35"/>
  <c r="F6" i="35"/>
  <c r="G6" i="35"/>
  <c r="H6" i="35"/>
  <c r="I6" i="35"/>
  <c r="J6" i="35"/>
  <c r="F7" i="34"/>
  <c r="G7" i="34"/>
  <c r="H7" i="34"/>
  <c r="I7" i="34"/>
  <c r="J7" i="34"/>
  <c r="F2" i="34"/>
  <c r="G2" i="34"/>
  <c r="H2" i="34"/>
  <c r="I2" i="34"/>
  <c r="J2" i="34"/>
  <c r="F3" i="34"/>
  <c r="G3" i="34"/>
  <c r="H3" i="34"/>
  <c r="I3" i="34"/>
  <c r="J3" i="34"/>
  <c r="F13" i="34"/>
  <c r="G13" i="34"/>
  <c r="H13" i="34"/>
  <c r="I13" i="34"/>
  <c r="J13" i="34"/>
  <c r="F11" i="34"/>
  <c r="G11" i="34"/>
  <c r="H11" i="34"/>
  <c r="I11" i="34"/>
  <c r="J11" i="34"/>
  <c r="F5" i="34"/>
  <c r="G5" i="34"/>
  <c r="H5" i="34"/>
  <c r="I5" i="34"/>
  <c r="J5" i="34"/>
  <c r="F9" i="34"/>
  <c r="G9" i="34"/>
  <c r="H9" i="34"/>
  <c r="I9" i="34"/>
  <c r="J9" i="34"/>
  <c r="F4" i="34"/>
  <c r="G4" i="34"/>
  <c r="H4" i="34"/>
  <c r="I4" i="34"/>
  <c r="J4" i="34"/>
  <c r="F8" i="34"/>
  <c r="G8" i="34"/>
  <c r="H8" i="34"/>
  <c r="I8" i="34"/>
  <c r="J8" i="34"/>
  <c r="F12" i="34"/>
  <c r="G12" i="34"/>
  <c r="H12" i="34"/>
  <c r="I12" i="34"/>
  <c r="J12" i="34"/>
  <c r="F6" i="34"/>
  <c r="G6" i="34"/>
  <c r="H6" i="34"/>
  <c r="I6" i="34"/>
  <c r="J6" i="34"/>
  <c r="F6" i="33"/>
  <c r="E387" i="33" s="1"/>
  <c r="E392" i="33" s="1"/>
  <c r="G6" i="33"/>
  <c r="H387" i="33" s="1"/>
  <c r="F392" i="33" s="1"/>
  <c r="H6" i="33"/>
  <c r="I6" i="33"/>
  <c r="J6" i="33"/>
  <c r="K387" i="33" s="1"/>
  <c r="G392" i="33" s="1"/>
  <c r="F4" i="33"/>
  <c r="G4" i="33"/>
  <c r="H4" i="33"/>
  <c r="I4" i="33"/>
  <c r="J4" i="33"/>
  <c r="F11" i="33"/>
  <c r="G11" i="33"/>
  <c r="H11" i="33"/>
  <c r="I11" i="33"/>
  <c r="J11" i="33"/>
  <c r="F3" i="33"/>
  <c r="G3" i="33"/>
  <c r="H3" i="33"/>
  <c r="I3" i="33"/>
  <c r="J3" i="33"/>
  <c r="F12" i="33"/>
  <c r="G12" i="33"/>
  <c r="H12" i="33"/>
  <c r="I12" i="33"/>
  <c r="J12" i="33"/>
  <c r="F10" i="33"/>
  <c r="G10" i="33"/>
  <c r="H10" i="33"/>
  <c r="I10" i="33"/>
  <c r="J10" i="33"/>
  <c r="F8" i="33"/>
  <c r="E384" i="33" s="1"/>
  <c r="E391" i="33" s="1"/>
  <c r="G8" i="33"/>
  <c r="H384" i="33" s="1"/>
  <c r="F391" i="33" s="1"/>
  <c r="H8" i="33"/>
  <c r="I8" i="33"/>
  <c r="J8" i="33"/>
  <c r="K384" i="33" s="1"/>
  <c r="G391" i="33" s="1"/>
  <c r="F14" i="33"/>
  <c r="G14" i="33"/>
  <c r="H14" i="33"/>
  <c r="I14" i="33"/>
  <c r="J14" i="33"/>
  <c r="F7" i="33"/>
  <c r="G7" i="33"/>
  <c r="H7" i="33"/>
  <c r="I7" i="33"/>
  <c r="J7" i="33"/>
  <c r="F2" i="33"/>
  <c r="G2" i="33"/>
  <c r="H2" i="33"/>
  <c r="I2" i="33"/>
  <c r="J2" i="33"/>
  <c r="F9" i="33"/>
  <c r="G9" i="33"/>
  <c r="H9" i="33"/>
  <c r="I9" i="33"/>
  <c r="J9" i="33"/>
  <c r="F15" i="33"/>
  <c r="G15" i="33"/>
  <c r="H15" i="33"/>
  <c r="I15" i="33"/>
  <c r="J15" i="33"/>
  <c r="F13" i="33"/>
  <c r="G13" i="33"/>
  <c r="H13" i="33"/>
  <c r="I13" i="33"/>
  <c r="J13" i="33"/>
  <c r="F3" i="49"/>
  <c r="G3" i="49"/>
  <c r="H3" i="49"/>
  <c r="I3" i="49"/>
  <c r="J3" i="49"/>
  <c r="F2" i="49"/>
  <c r="G2" i="49"/>
  <c r="H2" i="49"/>
  <c r="I2" i="49"/>
  <c r="J2" i="49"/>
  <c r="F4" i="49"/>
  <c r="G4" i="49"/>
  <c r="H4" i="49"/>
  <c r="I4" i="49"/>
  <c r="J4" i="49"/>
  <c r="F11" i="30"/>
  <c r="G11" i="30"/>
  <c r="H11" i="30"/>
  <c r="I11" i="30"/>
  <c r="J11" i="30"/>
  <c r="F14" i="30"/>
  <c r="G14" i="30"/>
  <c r="H14" i="30"/>
  <c r="I14" i="30"/>
  <c r="J14" i="30"/>
  <c r="F17" i="30"/>
  <c r="G17" i="30"/>
  <c r="H17" i="30"/>
  <c r="I17" i="30"/>
  <c r="J17" i="30"/>
  <c r="F9" i="30"/>
  <c r="G9" i="30"/>
  <c r="H9" i="30"/>
  <c r="I9" i="30"/>
  <c r="J9" i="30"/>
  <c r="F15" i="30"/>
  <c r="G15" i="30"/>
  <c r="H15" i="30"/>
  <c r="I15" i="30"/>
  <c r="J15" i="30"/>
  <c r="F7" i="30"/>
  <c r="G7" i="30"/>
  <c r="H7" i="30"/>
  <c r="I7" i="30"/>
  <c r="J7" i="30"/>
  <c r="F12" i="30"/>
  <c r="G12" i="30"/>
  <c r="H12" i="30"/>
  <c r="I12" i="30"/>
  <c r="J12" i="30"/>
  <c r="F6" i="30"/>
  <c r="G6" i="30"/>
  <c r="H6" i="30"/>
  <c r="I6" i="30"/>
  <c r="J6" i="30"/>
  <c r="F8" i="30"/>
  <c r="G8" i="30"/>
  <c r="H8" i="30"/>
  <c r="I8" i="30"/>
  <c r="J8" i="30"/>
  <c r="F4" i="30"/>
  <c r="G4" i="30"/>
  <c r="H4" i="30"/>
  <c r="I4" i="30"/>
  <c r="J4" i="30"/>
  <c r="F5" i="30"/>
  <c r="G5" i="30"/>
  <c r="H5" i="30"/>
  <c r="I5" i="30"/>
  <c r="J5" i="30"/>
  <c r="F13" i="30"/>
  <c r="G13" i="30"/>
  <c r="H13" i="30"/>
  <c r="I13" i="30"/>
  <c r="J13" i="30"/>
  <c r="F2" i="30"/>
  <c r="G2" i="30"/>
  <c r="H2" i="30"/>
  <c r="I2" i="30"/>
  <c r="J2" i="30"/>
  <c r="F3" i="30"/>
  <c r="G3" i="30"/>
  <c r="H3" i="30"/>
  <c r="I3" i="30"/>
  <c r="J3" i="30"/>
  <c r="F3" i="29"/>
  <c r="E372" i="29" s="1"/>
  <c r="E391" i="29" s="1"/>
  <c r="G3" i="29"/>
  <c r="H372" i="29" s="1"/>
  <c r="F391" i="29" s="1"/>
  <c r="H3" i="29"/>
  <c r="I3" i="29"/>
  <c r="J3" i="29"/>
  <c r="K372" i="29" s="1"/>
  <c r="G391" i="29" s="1"/>
  <c r="F3" i="28"/>
  <c r="G3" i="28"/>
  <c r="H3" i="28"/>
  <c r="I3" i="28"/>
  <c r="J3" i="28"/>
  <c r="F4" i="28"/>
  <c r="G4" i="28"/>
  <c r="H4" i="28"/>
  <c r="I4" i="28"/>
  <c r="J4" i="28"/>
  <c r="F5" i="28"/>
  <c r="E374" i="28" s="1"/>
  <c r="E391" i="28" s="1"/>
  <c r="G5" i="28"/>
  <c r="H374" i="28" s="1"/>
  <c r="F391" i="28" s="1"/>
  <c r="H5" i="28"/>
  <c r="I5" i="28"/>
  <c r="J5" i="28"/>
  <c r="K374" i="28" s="1"/>
  <c r="G391" i="28" s="1"/>
  <c r="F2" i="27"/>
  <c r="G2" i="27"/>
  <c r="H2" i="27"/>
  <c r="I2" i="27"/>
  <c r="J2" i="27"/>
  <c r="F4" i="27"/>
  <c r="G4" i="27"/>
  <c r="H4" i="27"/>
  <c r="I4" i="27"/>
  <c r="J4" i="27"/>
  <c r="F4" i="26"/>
  <c r="G4" i="26"/>
  <c r="H4" i="26"/>
  <c r="I4" i="26"/>
  <c r="J4" i="26"/>
  <c r="F5" i="26"/>
  <c r="G5" i="26"/>
  <c r="H5" i="26"/>
  <c r="I5" i="26"/>
  <c r="J5" i="26"/>
  <c r="F3" i="26"/>
  <c r="G3" i="26"/>
  <c r="H3" i="26"/>
  <c r="I3" i="26"/>
  <c r="J3" i="26"/>
  <c r="F9" i="26"/>
  <c r="G9" i="26"/>
  <c r="H9" i="26"/>
  <c r="I9" i="26"/>
  <c r="J9" i="26"/>
  <c r="F16" i="26"/>
  <c r="G16" i="26"/>
  <c r="H16" i="26"/>
  <c r="I16" i="26"/>
  <c r="J16" i="26"/>
  <c r="F17" i="26"/>
  <c r="G17" i="26"/>
  <c r="H17" i="26"/>
  <c r="I17" i="26"/>
  <c r="J17" i="26"/>
  <c r="F2" i="26"/>
  <c r="G2" i="26"/>
  <c r="H2" i="26"/>
  <c r="I2" i="26"/>
  <c r="J2" i="26"/>
  <c r="F14" i="26"/>
  <c r="E387" i="26" s="1"/>
  <c r="E392" i="26" s="1"/>
  <c r="G14" i="26"/>
  <c r="H387" i="26" s="1"/>
  <c r="F392" i="26" s="1"/>
  <c r="H14" i="26"/>
  <c r="I14" i="26"/>
  <c r="J14" i="26"/>
  <c r="K387" i="26" s="1"/>
  <c r="G392" i="26" s="1"/>
  <c r="F18" i="26"/>
  <c r="G18" i="26"/>
  <c r="H18" i="26"/>
  <c r="I18" i="26"/>
  <c r="J18" i="26"/>
  <c r="F8" i="26"/>
  <c r="G8" i="26"/>
  <c r="H8" i="26"/>
  <c r="I8" i="26"/>
  <c r="J8" i="26"/>
  <c r="F13" i="26"/>
  <c r="G13" i="26"/>
  <c r="H13" i="26"/>
  <c r="I13" i="26"/>
  <c r="J13" i="26"/>
  <c r="F6" i="26"/>
  <c r="G6" i="26"/>
  <c r="H6" i="26"/>
  <c r="I6" i="26"/>
  <c r="J6" i="26"/>
  <c r="F12" i="26"/>
  <c r="G12" i="26"/>
  <c r="H12" i="26"/>
  <c r="I12" i="26"/>
  <c r="J12" i="26"/>
  <c r="F10" i="26"/>
  <c r="G10" i="26"/>
  <c r="H10" i="26"/>
  <c r="I10" i="26"/>
  <c r="J10" i="26"/>
  <c r="F7" i="26"/>
  <c r="G7" i="26"/>
  <c r="H7" i="26"/>
  <c r="I7" i="26"/>
  <c r="J7" i="26"/>
  <c r="F11" i="26"/>
  <c r="G11" i="26"/>
  <c r="H11" i="26"/>
  <c r="I11" i="26"/>
  <c r="J11" i="26"/>
  <c r="F2" i="25"/>
  <c r="G2" i="25"/>
  <c r="H2" i="25"/>
  <c r="I2" i="25"/>
  <c r="J2" i="25"/>
  <c r="F3" i="25"/>
  <c r="E387" i="25" s="1"/>
  <c r="E391" i="25" s="1"/>
  <c r="G3" i="25"/>
  <c r="H387" i="25" s="1"/>
  <c r="F391" i="25" s="1"/>
  <c r="H3" i="25"/>
  <c r="I3" i="25"/>
  <c r="J3" i="25"/>
  <c r="K387" i="25" s="1"/>
  <c r="G391" i="25" s="1"/>
  <c r="F2" i="24"/>
  <c r="G2" i="24"/>
  <c r="H2" i="24"/>
  <c r="I2" i="24"/>
  <c r="J2" i="24"/>
  <c r="F9" i="24"/>
  <c r="G9" i="24"/>
  <c r="H9" i="24"/>
  <c r="I9" i="24"/>
  <c r="J9" i="24"/>
  <c r="F8" i="24"/>
  <c r="E374" i="24" s="1"/>
  <c r="E391" i="24" s="1"/>
  <c r="G8" i="24"/>
  <c r="H374" i="24" s="1"/>
  <c r="F391" i="24" s="1"/>
  <c r="H8" i="24"/>
  <c r="I8" i="24"/>
  <c r="J8" i="24"/>
  <c r="K374" i="24" s="1"/>
  <c r="G391" i="24" s="1"/>
  <c r="F3" i="24"/>
  <c r="G3" i="24"/>
  <c r="H3" i="24"/>
  <c r="I3" i="24"/>
  <c r="J3" i="24"/>
  <c r="F10" i="24"/>
  <c r="G10" i="24"/>
  <c r="H10" i="24"/>
  <c r="I10" i="24"/>
  <c r="J10" i="24"/>
  <c r="F5" i="24"/>
  <c r="G5" i="24"/>
  <c r="H5" i="24"/>
  <c r="I5" i="24"/>
  <c r="J5" i="24"/>
  <c r="F7" i="24"/>
  <c r="G7" i="24"/>
  <c r="H7" i="24"/>
  <c r="I7" i="24"/>
  <c r="J7" i="24"/>
  <c r="F6" i="24"/>
  <c r="G6" i="24"/>
  <c r="H6" i="24"/>
  <c r="I6" i="24"/>
  <c r="J6" i="24"/>
  <c r="F11" i="24"/>
  <c r="G11" i="24"/>
  <c r="H11" i="24"/>
  <c r="I11" i="24"/>
  <c r="J11" i="24"/>
  <c r="F3" i="23"/>
  <c r="G3" i="23"/>
  <c r="H3" i="23"/>
  <c r="I3" i="23"/>
  <c r="J3" i="23"/>
  <c r="F7" i="22"/>
  <c r="G7" i="22"/>
  <c r="H7" i="22"/>
  <c r="I7" i="22"/>
  <c r="J7" i="22"/>
  <c r="F8" i="22"/>
  <c r="G8" i="22"/>
  <c r="H8" i="22"/>
  <c r="I8" i="22"/>
  <c r="J8" i="22"/>
  <c r="F4" i="22"/>
  <c r="G4" i="22"/>
  <c r="H4" i="22"/>
  <c r="I4" i="22"/>
  <c r="J4" i="22"/>
  <c r="F3" i="22"/>
  <c r="G3" i="22"/>
  <c r="H3" i="22"/>
  <c r="I3" i="22"/>
  <c r="J3" i="22"/>
  <c r="F2" i="22"/>
  <c r="E374" i="22" s="1"/>
  <c r="E391" i="22" s="1"/>
  <c r="G2" i="22"/>
  <c r="H374" i="22" s="1"/>
  <c r="F391" i="22" s="1"/>
  <c r="H2" i="22"/>
  <c r="I2" i="22"/>
  <c r="J2" i="22"/>
  <c r="K374" i="22" s="1"/>
  <c r="G391" i="22" s="1"/>
  <c r="F6" i="22"/>
  <c r="G6" i="22"/>
  <c r="H6" i="22"/>
  <c r="I6" i="22"/>
  <c r="J6" i="22"/>
  <c r="F3" i="21"/>
  <c r="G3" i="21"/>
  <c r="H3" i="21"/>
  <c r="I3" i="21"/>
  <c r="J3" i="21"/>
  <c r="F10" i="20"/>
  <c r="G10" i="20"/>
  <c r="H10" i="20"/>
  <c r="I10" i="20"/>
  <c r="J10" i="20"/>
  <c r="F5" i="20"/>
  <c r="G5" i="20"/>
  <c r="H5" i="20"/>
  <c r="I5" i="20"/>
  <c r="J5" i="20"/>
  <c r="F6" i="20"/>
  <c r="G6" i="20"/>
  <c r="H6" i="20"/>
  <c r="I6" i="20"/>
  <c r="J6" i="20"/>
  <c r="F2" i="20"/>
  <c r="G2" i="20"/>
  <c r="H2" i="20"/>
  <c r="I2" i="20"/>
  <c r="J2" i="20"/>
  <c r="F9" i="20"/>
  <c r="G9" i="20"/>
  <c r="H9" i="20"/>
  <c r="I9" i="20"/>
  <c r="J9" i="20"/>
  <c r="F3" i="20"/>
  <c r="E374" i="20" s="1"/>
  <c r="E391" i="20" s="1"/>
  <c r="G3" i="20"/>
  <c r="H374" i="20" s="1"/>
  <c r="F391" i="20" s="1"/>
  <c r="H3" i="20"/>
  <c r="I3" i="20"/>
  <c r="J3" i="20"/>
  <c r="K374" i="20" s="1"/>
  <c r="G391" i="20" s="1"/>
  <c r="F4" i="20"/>
  <c r="G4" i="20"/>
  <c r="H4" i="20"/>
  <c r="I4" i="20"/>
  <c r="J4" i="20"/>
  <c r="F8" i="20"/>
  <c r="G8" i="20"/>
  <c r="H8" i="20"/>
  <c r="I8" i="20"/>
  <c r="J8" i="20"/>
  <c r="F5" i="19"/>
  <c r="G5" i="19"/>
  <c r="H5" i="19"/>
  <c r="I5" i="19"/>
  <c r="J5" i="19"/>
  <c r="F4" i="19"/>
  <c r="G4" i="19"/>
  <c r="H4" i="19"/>
  <c r="I4" i="19"/>
  <c r="J4" i="19"/>
  <c r="F2" i="19"/>
  <c r="G2" i="19"/>
  <c r="H2" i="19"/>
  <c r="I2" i="19"/>
  <c r="J2" i="19"/>
  <c r="J7" i="20"/>
  <c r="F6" i="18"/>
  <c r="G6" i="18"/>
  <c r="H6" i="18"/>
  <c r="I6" i="18"/>
  <c r="J6" i="18"/>
  <c r="F3" i="18"/>
  <c r="G3" i="18"/>
  <c r="H3" i="18"/>
  <c r="I3" i="18"/>
  <c r="J3" i="18"/>
  <c r="F5" i="18"/>
  <c r="G5" i="18"/>
  <c r="H5" i="18"/>
  <c r="I5" i="18"/>
  <c r="J5" i="18"/>
  <c r="F4" i="18"/>
  <c r="G4" i="18"/>
  <c r="H4" i="18"/>
  <c r="I4" i="18"/>
  <c r="J4" i="18"/>
  <c r="F4" i="38"/>
  <c r="G4" i="38"/>
  <c r="H4" i="38"/>
  <c r="I4" i="38"/>
  <c r="J4" i="38"/>
  <c r="F6" i="38"/>
  <c r="G6" i="38"/>
  <c r="H6" i="38"/>
  <c r="I6" i="38"/>
  <c r="J6" i="38"/>
  <c r="F5" i="38"/>
  <c r="G5" i="38"/>
  <c r="H5" i="38"/>
  <c r="I5" i="38"/>
  <c r="J5" i="38"/>
  <c r="F7" i="38"/>
  <c r="G7" i="38"/>
  <c r="H7" i="38"/>
  <c r="I7" i="38"/>
  <c r="J7" i="38"/>
  <c r="F2" i="38"/>
  <c r="G2" i="38"/>
  <c r="H2" i="38"/>
  <c r="I2" i="38"/>
  <c r="J2" i="38"/>
  <c r="F4" i="37"/>
  <c r="G4" i="37"/>
  <c r="H4" i="37"/>
  <c r="I4" i="37"/>
  <c r="J4" i="37"/>
  <c r="F7" i="37"/>
  <c r="G7" i="37"/>
  <c r="H7" i="37"/>
  <c r="I7" i="37"/>
  <c r="J7" i="37"/>
  <c r="F2" i="37"/>
  <c r="G2" i="37"/>
  <c r="H2" i="37"/>
  <c r="I2" i="37"/>
  <c r="J2" i="37"/>
  <c r="F3" i="37"/>
  <c r="G3" i="37"/>
  <c r="H3" i="37"/>
  <c r="I3" i="37"/>
  <c r="J3" i="37"/>
  <c r="F8" i="37"/>
  <c r="G8" i="37"/>
  <c r="H8" i="37"/>
  <c r="I8" i="37"/>
  <c r="J8" i="37"/>
  <c r="F6" i="37"/>
  <c r="G6" i="37"/>
  <c r="H6" i="37"/>
  <c r="I6" i="37"/>
  <c r="J6" i="37"/>
  <c r="F3" i="17"/>
  <c r="G3" i="17"/>
  <c r="H3" i="17"/>
  <c r="I3" i="17"/>
  <c r="J3" i="17"/>
  <c r="F4" i="17"/>
  <c r="G4" i="17"/>
  <c r="H4" i="17"/>
  <c r="I4" i="17"/>
  <c r="J4" i="17"/>
  <c r="F8" i="17"/>
  <c r="G8" i="17"/>
  <c r="H8" i="17"/>
  <c r="I8" i="17"/>
  <c r="J8" i="17"/>
  <c r="F2" i="17"/>
  <c r="G2" i="17"/>
  <c r="H2" i="17"/>
  <c r="I2" i="17"/>
  <c r="J2" i="17"/>
  <c r="F7" i="17"/>
  <c r="G7" i="17"/>
  <c r="H7" i="17"/>
  <c r="I7" i="17"/>
  <c r="J7" i="17"/>
  <c r="F9" i="17"/>
  <c r="G9" i="17"/>
  <c r="H9" i="17"/>
  <c r="I9" i="17"/>
  <c r="J9" i="17"/>
  <c r="F6" i="17"/>
  <c r="G6" i="17"/>
  <c r="H6" i="17"/>
  <c r="I6" i="17"/>
  <c r="J6" i="17"/>
  <c r="F2" i="16"/>
  <c r="G2" i="16"/>
  <c r="H2" i="16"/>
  <c r="I2" i="16"/>
  <c r="J2" i="16"/>
  <c r="F5" i="16"/>
  <c r="G5" i="16"/>
  <c r="H5" i="16"/>
  <c r="I5" i="16"/>
  <c r="J5" i="16"/>
  <c r="F3" i="16"/>
  <c r="G3" i="16"/>
  <c r="H3" i="16"/>
  <c r="I3" i="16"/>
  <c r="J3" i="16"/>
  <c r="F7" i="16"/>
  <c r="G7" i="16"/>
  <c r="H7" i="16"/>
  <c r="I7" i="16"/>
  <c r="J7" i="16"/>
  <c r="F6" i="16"/>
  <c r="G6" i="16"/>
  <c r="H6" i="16"/>
  <c r="I6" i="16"/>
  <c r="J6" i="16"/>
  <c r="F6" i="15"/>
  <c r="G6" i="15"/>
  <c r="H6" i="15"/>
  <c r="I6" i="15"/>
  <c r="J6" i="15"/>
  <c r="F5" i="15"/>
  <c r="E374" i="15" s="1"/>
  <c r="E391" i="15" s="1"/>
  <c r="G5" i="15"/>
  <c r="H374" i="15" s="1"/>
  <c r="F391" i="15" s="1"/>
  <c r="H5" i="15"/>
  <c r="I5" i="15"/>
  <c r="J5" i="15"/>
  <c r="K374" i="15" s="1"/>
  <c r="G391" i="15" s="1"/>
  <c r="F2" i="15"/>
  <c r="G2" i="15"/>
  <c r="H2" i="15"/>
  <c r="I2" i="15"/>
  <c r="J2" i="15"/>
  <c r="F3" i="15"/>
  <c r="G3" i="15"/>
  <c r="H3" i="15"/>
  <c r="I3" i="15"/>
  <c r="J3" i="15"/>
  <c r="F3" i="14"/>
  <c r="E374" i="14" s="1"/>
  <c r="E390" i="14" s="1"/>
  <c r="G3" i="14"/>
  <c r="H374" i="14" s="1"/>
  <c r="F390" i="14" s="1"/>
  <c r="H3" i="14"/>
  <c r="I3" i="14"/>
  <c r="J3" i="14"/>
  <c r="K374" i="14" s="1"/>
  <c r="G390" i="14" s="1"/>
  <c r="F2" i="14"/>
  <c r="E380" i="14" s="1"/>
  <c r="E391" i="14" s="1"/>
  <c r="G2" i="14"/>
  <c r="H380" i="14" s="1"/>
  <c r="F391" i="14" s="1"/>
  <c r="H2" i="14"/>
  <c r="I2" i="14"/>
  <c r="J2" i="14"/>
  <c r="K380" i="14" s="1"/>
  <c r="G391" i="14" s="1"/>
  <c r="F4" i="14"/>
  <c r="E387" i="14" s="1"/>
  <c r="E393" i="14" s="1"/>
  <c r="G4" i="14"/>
  <c r="H387" i="14" s="1"/>
  <c r="F393" i="14" s="1"/>
  <c r="H4" i="14"/>
  <c r="I4" i="14"/>
  <c r="J4" i="14"/>
  <c r="K387" i="14" s="1"/>
  <c r="G393" i="14" s="1"/>
  <c r="F5" i="13"/>
  <c r="E387" i="13" s="1"/>
  <c r="E391" i="13" s="1"/>
  <c r="G5" i="13"/>
  <c r="H387" i="13" s="1"/>
  <c r="F391" i="13" s="1"/>
  <c r="H5" i="13"/>
  <c r="I5" i="13"/>
  <c r="J5" i="13"/>
  <c r="K387" i="13" s="1"/>
  <c r="G391" i="13" s="1"/>
  <c r="F6" i="13"/>
  <c r="G6" i="13"/>
  <c r="H6" i="13"/>
  <c r="I6" i="13"/>
  <c r="J6" i="13"/>
  <c r="F3" i="13"/>
  <c r="G3" i="13"/>
  <c r="H3" i="13"/>
  <c r="I3" i="13"/>
  <c r="J3" i="13"/>
  <c r="F2" i="13"/>
  <c r="G2" i="13"/>
  <c r="H2" i="13"/>
  <c r="I2" i="13"/>
  <c r="J2" i="13"/>
  <c r="F4" i="13"/>
  <c r="G4" i="13"/>
  <c r="H4" i="13"/>
  <c r="I4" i="13"/>
  <c r="J4" i="13"/>
  <c r="F8" i="13"/>
  <c r="G8" i="13"/>
  <c r="H8" i="13"/>
  <c r="I8" i="13"/>
  <c r="J8" i="13"/>
  <c r="F10" i="12"/>
  <c r="G10" i="12"/>
  <c r="H10" i="12"/>
  <c r="I10" i="12"/>
  <c r="J10" i="12"/>
  <c r="F5" i="12"/>
  <c r="G5" i="12"/>
  <c r="H5" i="12"/>
  <c r="I5" i="12"/>
  <c r="J5" i="12"/>
  <c r="F12" i="12"/>
  <c r="G12" i="12"/>
  <c r="H12" i="12"/>
  <c r="I12" i="12"/>
  <c r="J12" i="12"/>
  <c r="F4" i="12"/>
  <c r="G4" i="12"/>
  <c r="H4" i="12"/>
  <c r="I4" i="12"/>
  <c r="J4" i="12"/>
  <c r="F9" i="12"/>
  <c r="G9" i="12"/>
  <c r="H9" i="12"/>
  <c r="I9" i="12"/>
  <c r="J9" i="12"/>
  <c r="F11" i="12"/>
  <c r="G11" i="12"/>
  <c r="H11" i="12"/>
  <c r="I11" i="12"/>
  <c r="J11" i="12"/>
  <c r="F6" i="12"/>
  <c r="E387" i="12" s="1"/>
  <c r="E392" i="12" s="1"/>
  <c r="G6" i="12"/>
  <c r="H387" i="12" s="1"/>
  <c r="F392" i="12" s="1"/>
  <c r="H6" i="12"/>
  <c r="I6" i="12"/>
  <c r="J6" i="12"/>
  <c r="K387" i="12" s="1"/>
  <c r="G392" i="12" s="1"/>
  <c r="F7" i="12"/>
  <c r="E374" i="12" s="1"/>
  <c r="E391" i="12" s="1"/>
  <c r="G7" i="12"/>
  <c r="H374" i="12" s="1"/>
  <c r="F391" i="12" s="1"/>
  <c r="H7" i="12"/>
  <c r="I7" i="12"/>
  <c r="J7" i="12"/>
  <c r="K374" i="12" s="1"/>
  <c r="G391" i="12" s="1"/>
  <c r="F8" i="12"/>
  <c r="G8" i="12"/>
  <c r="H8" i="12"/>
  <c r="I8" i="12"/>
  <c r="J8" i="12"/>
  <c r="F9" i="11"/>
  <c r="G9" i="11"/>
  <c r="H9" i="11"/>
  <c r="I9" i="11"/>
  <c r="J9" i="11"/>
  <c r="F2" i="11"/>
  <c r="G2" i="11"/>
  <c r="H2" i="11"/>
  <c r="I2" i="11"/>
  <c r="J2" i="11"/>
  <c r="F6" i="11"/>
  <c r="G6" i="11"/>
  <c r="H6" i="11"/>
  <c r="I6" i="11"/>
  <c r="J6" i="11"/>
  <c r="F3" i="11"/>
  <c r="G3" i="11"/>
  <c r="H3" i="11"/>
  <c r="I3" i="11"/>
  <c r="J3" i="11"/>
  <c r="F4" i="11"/>
  <c r="G4" i="11"/>
  <c r="H4" i="11"/>
  <c r="I4" i="11"/>
  <c r="J4" i="11"/>
  <c r="F5" i="11"/>
  <c r="G5" i="11"/>
  <c r="H5" i="11"/>
  <c r="I5" i="11"/>
  <c r="J5" i="11"/>
  <c r="F7" i="11"/>
  <c r="G7" i="11"/>
  <c r="H7" i="11"/>
  <c r="I7" i="11"/>
  <c r="J7" i="11"/>
  <c r="F8" i="11"/>
  <c r="G8" i="11"/>
  <c r="H8" i="11"/>
  <c r="I8" i="11"/>
  <c r="J8" i="11"/>
  <c r="F11" i="11"/>
  <c r="G11" i="11"/>
  <c r="H11" i="11"/>
  <c r="I11" i="11"/>
  <c r="J11" i="11"/>
  <c r="F10" i="11"/>
  <c r="G10" i="11"/>
  <c r="H10" i="11"/>
  <c r="I10" i="11"/>
  <c r="J10" i="11"/>
  <c r="F12" i="10"/>
  <c r="E374" i="10" s="1"/>
  <c r="E391" i="10" s="1"/>
  <c r="G12" i="10"/>
  <c r="H374" i="10" s="1"/>
  <c r="F391" i="10" s="1"/>
  <c r="H12" i="10"/>
  <c r="I12" i="10"/>
  <c r="J12" i="10"/>
  <c r="K374" i="10" s="1"/>
  <c r="G391" i="10" s="1"/>
  <c r="F4" i="10"/>
  <c r="G4" i="10"/>
  <c r="H4" i="10"/>
  <c r="I4" i="10"/>
  <c r="J4" i="10"/>
  <c r="F9" i="10"/>
  <c r="G9" i="10"/>
  <c r="H9" i="10"/>
  <c r="I9" i="10"/>
  <c r="J9" i="10"/>
  <c r="F6" i="10"/>
  <c r="G6" i="10"/>
  <c r="H6" i="10"/>
  <c r="I6" i="10"/>
  <c r="J6" i="10"/>
  <c r="F2" i="10"/>
  <c r="G2" i="10"/>
  <c r="H2" i="10"/>
  <c r="I2" i="10"/>
  <c r="J2" i="10"/>
  <c r="F7" i="10"/>
  <c r="G7" i="10"/>
  <c r="H7" i="10"/>
  <c r="I7" i="10"/>
  <c r="J7" i="10"/>
  <c r="F10" i="10"/>
  <c r="G10" i="10"/>
  <c r="H10" i="10"/>
  <c r="I10" i="10"/>
  <c r="J10" i="10"/>
  <c r="F15" i="10"/>
  <c r="G15" i="10"/>
  <c r="H15" i="10"/>
  <c r="I15" i="10"/>
  <c r="J15" i="10"/>
  <c r="F8" i="10"/>
  <c r="G8" i="10"/>
  <c r="H8" i="10"/>
  <c r="I8" i="10"/>
  <c r="J8" i="10"/>
  <c r="F14" i="10"/>
  <c r="G14" i="10"/>
  <c r="H14" i="10"/>
  <c r="I14" i="10"/>
  <c r="J14" i="10"/>
  <c r="F13" i="10"/>
  <c r="G13" i="10"/>
  <c r="H13" i="10"/>
  <c r="I13" i="10"/>
  <c r="J13" i="10"/>
  <c r="F11" i="10"/>
  <c r="G11" i="10"/>
  <c r="H11" i="10"/>
  <c r="I11" i="10"/>
  <c r="J11" i="10"/>
  <c r="F3" i="10"/>
  <c r="G3" i="10"/>
  <c r="H3" i="10"/>
  <c r="I3" i="10"/>
  <c r="J3" i="10"/>
  <c r="F7" i="5"/>
  <c r="G7" i="5"/>
  <c r="H7" i="5"/>
  <c r="I7" i="5"/>
  <c r="J7" i="5"/>
  <c r="F5" i="5"/>
  <c r="G5" i="5"/>
  <c r="H5" i="5"/>
  <c r="I5" i="5"/>
  <c r="J5" i="5"/>
  <c r="F16" i="5"/>
  <c r="G16" i="5"/>
  <c r="H16" i="5"/>
  <c r="I16" i="5"/>
  <c r="J16" i="5"/>
  <c r="F18" i="5"/>
  <c r="E387" i="5" s="1"/>
  <c r="E394" i="5" s="1"/>
  <c r="G18" i="5"/>
  <c r="H387" i="5" s="1"/>
  <c r="F394" i="5" s="1"/>
  <c r="H18" i="5"/>
  <c r="I18" i="5"/>
  <c r="J18" i="5"/>
  <c r="K387" i="5" s="1"/>
  <c r="G394" i="5" s="1"/>
  <c r="F3" i="9"/>
  <c r="G3" i="9"/>
  <c r="H3" i="9"/>
  <c r="I3" i="9"/>
  <c r="J3" i="9"/>
  <c r="F2" i="8"/>
  <c r="G2" i="8"/>
  <c r="H2" i="8"/>
  <c r="I2" i="8"/>
  <c r="J2" i="8"/>
  <c r="F3" i="8"/>
  <c r="G3" i="8"/>
  <c r="H3" i="8"/>
  <c r="I3" i="8"/>
  <c r="J3" i="8"/>
  <c r="F4" i="8"/>
  <c r="G4" i="8"/>
  <c r="H4" i="8"/>
  <c r="I4" i="8"/>
  <c r="J4" i="8"/>
  <c r="F7" i="7"/>
  <c r="G7" i="7"/>
  <c r="H7" i="7"/>
  <c r="I7" i="7"/>
  <c r="J7" i="7"/>
  <c r="F5" i="7"/>
  <c r="G5" i="7"/>
  <c r="H5" i="7"/>
  <c r="I5" i="7"/>
  <c r="J5" i="7"/>
  <c r="F8" i="7"/>
  <c r="G8" i="7"/>
  <c r="H8" i="7"/>
  <c r="I8" i="7"/>
  <c r="J8" i="7"/>
  <c r="F9" i="7"/>
  <c r="G9" i="7"/>
  <c r="H9" i="7"/>
  <c r="I9" i="7"/>
  <c r="J9" i="7"/>
  <c r="F4" i="7"/>
  <c r="G4" i="7"/>
  <c r="H4" i="7"/>
  <c r="I4" i="7"/>
  <c r="J4" i="7"/>
  <c r="F3" i="7"/>
  <c r="G3" i="7"/>
  <c r="H3" i="7"/>
  <c r="I3" i="7"/>
  <c r="J3" i="7"/>
  <c r="F6" i="7"/>
  <c r="G6" i="7"/>
  <c r="H6" i="7"/>
  <c r="I6" i="7"/>
  <c r="J6" i="7"/>
  <c r="F14" i="6"/>
  <c r="G14" i="6"/>
  <c r="H14" i="6"/>
  <c r="I14" i="6"/>
  <c r="J14" i="6"/>
  <c r="F3" i="6"/>
  <c r="G3" i="6"/>
  <c r="H3" i="6"/>
  <c r="I3" i="6"/>
  <c r="J3" i="6"/>
  <c r="F2" i="6"/>
  <c r="G2" i="6"/>
  <c r="H2" i="6"/>
  <c r="I2" i="6"/>
  <c r="J2" i="6"/>
  <c r="F11" i="6"/>
  <c r="G11" i="6"/>
  <c r="H11" i="6"/>
  <c r="I11" i="6"/>
  <c r="J11" i="6"/>
  <c r="F4" i="6"/>
  <c r="G4" i="6"/>
  <c r="H4" i="6"/>
  <c r="I4" i="6"/>
  <c r="J4" i="6"/>
  <c r="F7" i="6"/>
  <c r="G7" i="6"/>
  <c r="H7" i="6"/>
  <c r="I7" i="6"/>
  <c r="J7" i="6"/>
  <c r="F8" i="6"/>
  <c r="G8" i="6"/>
  <c r="H8" i="6"/>
  <c r="I8" i="6"/>
  <c r="J8" i="6"/>
  <c r="F15" i="6"/>
  <c r="G15" i="6"/>
  <c r="H15" i="6"/>
  <c r="I15" i="6"/>
  <c r="J15" i="6"/>
  <c r="F6" i="6"/>
  <c r="G6" i="6"/>
  <c r="H6" i="6"/>
  <c r="I6" i="6"/>
  <c r="J6" i="6"/>
  <c r="F10" i="6"/>
  <c r="G10" i="6"/>
  <c r="H10" i="6"/>
  <c r="I10" i="6"/>
  <c r="J10" i="6"/>
  <c r="F12" i="6"/>
  <c r="G12" i="6"/>
  <c r="H12" i="6"/>
  <c r="I12" i="6"/>
  <c r="J12" i="6"/>
  <c r="F13" i="6"/>
  <c r="G13" i="6"/>
  <c r="H13" i="6"/>
  <c r="I13" i="6"/>
  <c r="J13" i="6"/>
  <c r="F11" i="5"/>
  <c r="E380" i="5" s="1"/>
  <c r="E392" i="5" s="1"/>
  <c r="G11" i="5"/>
  <c r="H380" i="5" s="1"/>
  <c r="F392" i="5" s="1"/>
  <c r="H11" i="5"/>
  <c r="I11" i="5"/>
  <c r="J11" i="5"/>
  <c r="K380" i="5" s="1"/>
  <c r="G392" i="5" s="1"/>
  <c r="F6" i="5"/>
  <c r="G6" i="5"/>
  <c r="H6" i="5"/>
  <c r="I6" i="5"/>
  <c r="J6" i="5"/>
  <c r="F4" i="5"/>
  <c r="G4" i="5"/>
  <c r="H4" i="5"/>
  <c r="I4" i="5"/>
  <c r="J4" i="5"/>
  <c r="F9" i="5"/>
  <c r="G9" i="5"/>
  <c r="H9" i="5"/>
  <c r="I9" i="5"/>
  <c r="J9" i="5"/>
  <c r="F15" i="5"/>
  <c r="G15" i="5"/>
  <c r="H15" i="5"/>
  <c r="I15" i="5"/>
  <c r="J15" i="5"/>
  <c r="F14" i="5"/>
  <c r="G14" i="5"/>
  <c r="H14" i="5"/>
  <c r="I14" i="5"/>
  <c r="J14" i="5"/>
  <c r="F19" i="5"/>
  <c r="G19" i="5"/>
  <c r="H19" i="5"/>
  <c r="I19" i="5"/>
  <c r="J19" i="5"/>
  <c r="F10" i="5"/>
  <c r="G10" i="5"/>
  <c r="H10" i="5"/>
  <c r="I10" i="5"/>
  <c r="J10" i="5"/>
  <c r="F12" i="5"/>
  <c r="G12" i="5"/>
  <c r="H12" i="5"/>
  <c r="I12" i="5"/>
  <c r="J12" i="5"/>
  <c r="F13" i="5"/>
  <c r="G13" i="5"/>
  <c r="H13" i="5"/>
  <c r="I13" i="5"/>
  <c r="J13" i="5"/>
  <c r="F2" i="5"/>
  <c r="G2" i="5"/>
  <c r="H2" i="5"/>
  <c r="I2" i="5"/>
  <c r="J2" i="5"/>
  <c r="F8" i="5"/>
  <c r="G8" i="5"/>
  <c r="H8" i="5"/>
  <c r="I8" i="5"/>
  <c r="J8" i="5"/>
  <c r="F5" i="2"/>
  <c r="E377" i="2" s="1"/>
  <c r="E391" i="2" s="1"/>
  <c r="G5" i="2"/>
  <c r="H377" i="2" s="1"/>
  <c r="F391" i="2" s="1"/>
  <c r="H5" i="2"/>
  <c r="I5" i="2"/>
  <c r="J5" i="2"/>
  <c r="K377" i="2" s="1"/>
  <c r="G391" i="2" s="1"/>
  <c r="F8" i="2"/>
  <c r="G8" i="2"/>
  <c r="H8" i="2"/>
  <c r="I8" i="2"/>
  <c r="J8" i="2"/>
  <c r="F6" i="2"/>
  <c r="G6" i="2"/>
  <c r="H6" i="2"/>
  <c r="I6" i="2"/>
  <c r="J6" i="2"/>
  <c r="I10" i="1"/>
  <c r="J10" i="1"/>
  <c r="I9" i="1"/>
  <c r="J9" i="1"/>
  <c r="I12" i="1"/>
  <c r="J12" i="1"/>
  <c r="I8" i="1"/>
  <c r="J8" i="1"/>
  <c r="I11" i="1"/>
  <c r="J11" i="1"/>
  <c r="I18" i="1"/>
  <c r="J18" i="1"/>
  <c r="I17" i="1"/>
  <c r="J17" i="1"/>
  <c r="I7" i="1"/>
  <c r="J7" i="1"/>
  <c r="I4" i="1"/>
  <c r="J4" i="1"/>
  <c r="I3" i="1"/>
  <c r="J3" i="1"/>
  <c r="I21" i="1"/>
  <c r="J21" i="1"/>
  <c r="I5" i="1"/>
  <c r="J5" i="1"/>
  <c r="I6" i="1"/>
  <c r="J6" i="1"/>
  <c r="K387" i="1" s="1"/>
  <c r="G392" i="1" s="1"/>
  <c r="I19" i="1"/>
  <c r="J19" i="1"/>
  <c r="I14" i="1"/>
  <c r="J14" i="1"/>
  <c r="I13" i="1"/>
  <c r="J13" i="1"/>
  <c r="I20" i="1"/>
  <c r="J20" i="1"/>
  <c r="I15" i="1"/>
  <c r="J15" i="1"/>
  <c r="I16" i="1"/>
  <c r="J16" i="1"/>
  <c r="J2" i="1"/>
  <c r="J3" i="2"/>
  <c r="J2" i="3"/>
  <c r="K371" i="3" s="1"/>
  <c r="G390" i="3" s="1"/>
  <c r="J2" i="4"/>
  <c r="K371" i="4" s="1"/>
  <c r="G390" i="4" s="1"/>
  <c r="J17" i="5"/>
  <c r="J9" i="6"/>
  <c r="J2" i="7"/>
  <c r="J6" i="8"/>
  <c r="J2" i="9"/>
  <c r="K371" i="9" s="1"/>
  <c r="G390" i="9" s="1"/>
  <c r="J5" i="10"/>
  <c r="K380" i="10" s="1"/>
  <c r="G392" i="10" s="1"/>
  <c r="J12" i="11"/>
  <c r="K374" i="11" s="1"/>
  <c r="G391" i="11" s="1"/>
  <c r="J2" i="12"/>
  <c r="J7" i="13"/>
  <c r="J5" i="14"/>
  <c r="K384" i="14" s="1"/>
  <c r="G392" i="14" s="1"/>
  <c r="J4" i="15"/>
  <c r="K384" i="15" s="1"/>
  <c r="G392" i="15" s="1"/>
  <c r="J4" i="16"/>
  <c r="J5" i="17"/>
  <c r="J5" i="37"/>
  <c r="J3" i="38"/>
  <c r="K384" i="38" s="1"/>
  <c r="G391" i="38" s="1"/>
  <c r="J2" i="18"/>
  <c r="J3" i="19"/>
  <c r="J2" i="21"/>
  <c r="J5" i="22"/>
  <c r="J2" i="23"/>
  <c r="K371" i="23" s="1"/>
  <c r="G390" i="23" s="1"/>
  <c r="J4" i="24"/>
  <c r="J4" i="25"/>
  <c r="K371" i="25" s="1"/>
  <c r="G390" i="25" s="1"/>
  <c r="J15" i="26"/>
  <c r="J5" i="27"/>
  <c r="J2" i="28"/>
  <c r="K371" i="28" s="1"/>
  <c r="G390" i="28" s="1"/>
  <c r="J4" i="29"/>
  <c r="K375" i="29" s="1"/>
  <c r="G392" i="29" s="1"/>
  <c r="J16" i="30"/>
  <c r="K380" i="30" s="1"/>
  <c r="G391" i="30" s="1"/>
  <c r="J5" i="49"/>
  <c r="K374" i="49" s="1"/>
  <c r="G391" i="49" s="1"/>
  <c r="J2" i="32"/>
  <c r="K371" i="32" s="1"/>
  <c r="G390" i="32" s="1"/>
  <c r="J5" i="33"/>
  <c r="J10" i="34"/>
  <c r="K377" i="34" s="1"/>
  <c r="G391" i="34" s="1"/>
  <c r="J3" i="35"/>
  <c r="J3" i="36"/>
  <c r="J5" i="39"/>
  <c r="J6" i="40"/>
  <c r="J6" i="41"/>
  <c r="J3" i="42"/>
  <c r="J2" i="43"/>
  <c r="J4" i="44"/>
  <c r="K377" i="44" s="1"/>
  <c r="G391" i="44" s="1"/>
  <c r="J2" i="45"/>
  <c r="J3" i="46"/>
  <c r="J6" i="47"/>
  <c r="K387" i="47" s="1"/>
  <c r="G393" i="47" s="1"/>
  <c r="J10" i="48"/>
  <c r="I2" i="1"/>
  <c r="I3" i="2"/>
  <c r="I2" i="3"/>
  <c r="I2" i="4"/>
  <c r="I17" i="5"/>
  <c r="I9" i="6"/>
  <c r="I2" i="7"/>
  <c r="I6" i="8"/>
  <c r="I2" i="9"/>
  <c r="I5" i="10"/>
  <c r="I12" i="11"/>
  <c r="I2" i="12"/>
  <c r="I7" i="13"/>
  <c r="I5" i="14"/>
  <c r="I4" i="15"/>
  <c r="I4" i="16"/>
  <c r="I5" i="17"/>
  <c r="I5" i="37"/>
  <c r="I3" i="38"/>
  <c r="I2" i="18"/>
  <c r="I3" i="19"/>
  <c r="I7" i="20"/>
  <c r="I2" i="21"/>
  <c r="I5" i="22"/>
  <c r="I2" i="23"/>
  <c r="I4" i="24"/>
  <c r="I4" i="25"/>
  <c r="I15" i="26"/>
  <c r="I5" i="27"/>
  <c r="I2" i="28"/>
  <c r="I4" i="29"/>
  <c r="I16" i="30"/>
  <c r="I5" i="49"/>
  <c r="I2" i="32"/>
  <c r="I5" i="33"/>
  <c r="I10" i="34"/>
  <c r="I3" i="35"/>
  <c r="I3" i="36"/>
  <c r="I5" i="39"/>
  <c r="I6" i="40"/>
  <c r="I6" i="41"/>
  <c r="I3" i="42"/>
  <c r="I2" i="43"/>
  <c r="I4" i="44"/>
  <c r="I2" i="45"/>
  <c r="I3" i="46"/>
  <c r="I6" i="47"/>
  <c r="I10" i="48"/>
  <c r="H10" i="1"/>
  <c r="H9" i="1"/>
  <c r="H12" i="1"/>
  <c r="H8" i="1"/>
  <c r="H11" i="1"/>
  <c r="H18" i="1"/>
  <c r="H17" i="1"/>
  <c r="H7" i="1"/>
  <c r="H4" i="1"/>
  <c r="H3" i="1"/>
  <c r="H21" i="1"/>
  <c r="H5" i="1"/>
  <c r="H6" i="1"/>
  <c r="H19" i="1"/>
  <c r="H14" i="1"/>
  <c r="H13" i="1"/>
  <c r="H20" i="1"/>
  <c r="H15" i="1"/>
  <c r="H16" i="1"/>
  <c r="H2" i="1"/>
  <c r="H3" i="2"/>
  <c r="H2" i="3"/>
  <c r="H2" i="4"/>
  <c r="H17" i="5"/>
  <c r="H9" i="6"/>
  <c r="H2" i="7"/>
  <c r="H6" i="8"/>
  <c r="H2" i="9"/>
  <c r="H5" i="10"/>
  <c r="H12" i="11"/>
  <c r="H2" i="12"/>
  <c r="H7" i="13"/>
  <c r="H5" i="14"/>
  <c r="H4" i="15"/>
  <c r="H4" i="16"/>
  <c r="H5" i="17"/>
  <c r="H5" i="37"/>
  <c r="H3" i="38"/>
  <c r="H2" i="18"/>
  <c r="H3" i="19"/>
  <c r="H7" i="20"/>
  <c r="H2" i="21"/>
  <c r="H5" i="22"/>
  <c r="H2" i="23"/>
  <c r="H4" i="24"/>
  <c r="H4" i="25"/>
  <c r="H15" i="26"/>
  <c r="H5" i="27"/>
  <c r="H2" i="28"/>
  <c r="H4" i="29"/>
  <c r="H16" i="30"/>
  <c r="H5" i="49"/>
  <c r="H2" i="32"/>
  <c r="H5" i="33"/>
  <c r="H10" i="34"/>
  <c r="H3" i="35"/>
  <c r="H3" i="36"/>
  <c r="H5" i="39"/>
  <c r="H6" i="40"/>
  <c r="H6" i="41"/>
  <c r="H3" i="42"/>
  <c r="H2" i="43"/>
  <c r="H4" i="44"/>
  <c r="H2" i="45"/>
  <c r="H3" i="46"/>
  <c r="H6" i="47"/>
  <c r="H10" i="48"/>
  <c r="G10" i="1"/>
  <c r="G9" i="1"/>
  <c r="G12" i="1"/>
  <c r="G8" i="1"/>
  <c r="G11" i="1"/>
  <c r="G18" i="1"/>
  <c r="G17" i="1"/>
  <c r="G7" i="1"/>
  <c r="G4" i="1"/>
  <c r="G3" i="1"/>
  <c r="G21" i="1"/>
  <c r="G5" i="1"/>
  <c r="G6" i="1"/>
  <c r="G19" i="1"/>
  <c r="G14" i="1"/>
  <c r="G13" i="1"/>
  <c r="G20" i="1"/>
  <c r="G15" i="1"/>
  <c r="G16" i="1"/>
  <c r="G2" i="1"/>
  <c r="G3" i="2"/>
  <c r="G2" i="3"/>
  <c r="H371" i="3" s="1"/>
  <c r="F390" i="3" s="1"/>
  <c r="G2" i="4"/>
  <c r="H371" i="4" s="1"/>
  <c r="F390" i="4" s="1"/>
  <c r="G17" i="5"/>
  <c r="G9" i="6"/>
  <c r="G2" i="7"/>
  <c r="G6" i="8"/>
  <c r="G2" i="9"/>
  <c r="H371" i="9" s="1"/>
  <c r="F390" i="9" s="1"/>
  <c r="G5" i="10"/>
  <c r="H380" i="10" s="1"/>
  <c r="F392" i="10" s="1"/>
  <c r="G12" i="11"/>
  <c r="G2" i="12"/>
  <c r="G7" i="13"/>
  <c r="G5" i="14"/>
  <c r="H384" i="14" s="1"/>
  <c r="F392" i="14" s="1"/>
  <c r="F5" i="14"/>
  <c r="E384" i="14" s="1"/>
  <c r="E392" i="14" s="1"/>
  <c r="G4" i="15"/>
  <c r="H384" i="15" s="1"/>
  <c r="F392" i="15" s="1"/>
  <c r="G4" i="16"/>
  <c r="H371" i="16" s="1"/>
  <c r="F390" i="16" s="1"/>
  <c r="G5" i="17"/>
  <c r="G5" i="37"/>
  <c r="G3" i="38"/>
  <c r="H384" i="38" s="1"/>
  <c r="F391" i="38" s="1"/>
  <c r="G2" i="18"/>
  <c r="G3" i="19"/>
  <c r="H371" i="19" s="1"/>
  <c r="F390" i="19" s="1"/>
  <c r="G7" i="20"/>
  <c r="G2" i="21"/>
  <c r="H371" i="21" s="1"/>
  <c r="F390" i="21" s="1"/>
  <c r="G5" i="22"/>
  <c r="G2" i="23"/>
  <c r="H371" i="23" s="1"/>
  <c r="F390" i="23" s="1"/>
  <c r="G4" i="24"/>
  <c r="G4" i="25"/>
  <c r="G15" i="26"/>
  <c r="G5" i="27"/>
  <c r="G2" i="28"/>
  <c r="H371" i="28" s="1"/>
  <c r="F390" i="28" s="1"/>
  <c r="G4" i="29"/>
  <c r="H375" i="29" s="1"/>
  <c r="F392" i="29" s="1"/>
  <c r="G16" i="30"/>
  <c r="H380" i="30" s="1"/>
  <c r="F391" i="30" s="1"/>
  <c r="G5" i="49"/>
  <c r="H374" i="49" s="1"/>
  <c r="F391" i="49" s="1"/>
  <c r="G2" i="32"/>
  <c r="H371" i="32" s="1"/>
  <c r="F390" i="32" s="1"/>
  <c r="G5" i="33"/>
  <c r="G10" i="34"/>
  <c r="H377" i="34" s="1"/>
  <c r="F391" i="34" s="1"/>
  <c r="G3" i="35"/>
  <c r="G3" i="36"/>
  <c r="G5" i="39"/>
  <c r="G6" i="40"/>
  <c r="G6" i="41"/>
  <c r="H371" i="41" s="1"/>
  <c r="F390" i="41" s="1"/>
  <c r="G3" i="42"/>
  <c r="H387" i="42" s="1"/>
  <c r="F391" i="42" s="1"/>
  <c r="G2" i="43"/>
  <c r="G4" i="44"/>
  <c r="H377" i="44" s="1"/>
  <c r="F391" i="44" s="1"/>
  <c r="G2" i="45"/>
  <c r="G3" i="46"/>
  <c r="G6" i="47"/>
  <c r="G10" i="48"/>
  <c r="F10" i="1"/>
  <c r="F9" i="1"/>
  <c r="F12" i="1"/>
  <c r="F8" i="1"/>
  <c r="F11" i="1"/>
  <c r="F18" i="1"/>
  <c r="F17" i="1"/>
  <c r="F7" i="1"/>
  <c r="F4" i="1"/>
  <c r="F3" i="1"/>
  <c r="F21" i="1"/>
  <c r="F5" i="1"/>
  <c r="F6" i="1"/>
  <c r="F19" i="1"/>
  <c r="F14" i="1"/>
  <c r="F13" i="1"/>
  <c r="F20" i="1"/>
  <c r="F15" i="1"/>
  <c r="F16" i="1"/>
  <c r="F2" i="1"/>
  <c r="F3" i="2"/>
  <c r="F2" i="3"/>
  <c r="E371" i="3" s="1"/>
  <c r="E390" i="3" s="1"/>
  <c r="F2" i="4"/>
  <c r="E371" i="4" s="1"/>
  <c r="E390" i="4" s="1"/>
  <c r="F17" i="5"/>
  <c r="F9" i="6"/>
  <c r="F2" i="7"/>
  <c r="F6" i="8"/>
  <c r="F2" i="9"/>
  <c r="E371" i="9" s="1"/>
  <c r="E390" i="9" s="1"/>
  <c r="E392" i="9" s="1"/>
  <c r="F5" i="10"/>
  <c r="E380" i="10" s="1"/>
  <c r="E392" i="10" s="1"/>
  <c r="F12" i="11"/>
  <c r="E374" i="11" s="1"/>
  <c r="E391" i="11" s="1"/>
  <c r="F2" i="12"/>
  <c r="F7" i="13"/>
  <c r="F4" i="15"/>
  <c r="E384" i="15" s="1"/>
  <c r="E392" i="15" s="1"/>
  <c r="F4" i="16"/>
  <c r="E371" i="16" s="1"/>
  <c r="E390" i="16" s="1"/>
  <c r="E392" i="16" s="1"/>
  <c r="F5" i="17"/>
  <c r="F5" i="37"/>
  <c r="F3" i="38"/>
  <c r="E384" i="38" s="1"/>
  <c r="E391" i="38" s="1"/>
  <c r="F2" i="18"/>
  <c r="E371" i="18" s="1"/>
  <c r="E390" i="18" s="1"/>
  <c r="E392" i="18" s="1"/>
  <c r="F3" i="19"/>
  <c r="F7" i="20"/>
  <c r="F2" i="21"/>
  <c r="F5" i="22"/>
  <c r="F2" i="23"/>
  <c r="E371" i="23" s="1"/>
  <c r="E390" i="23" s="1"/>
  <c r="E392" i="23" s="1"/>
  <c r="F4" i="24"/>
  <c r="F4" i="25"/>
  <c r="E371" i="25" s="1"/>
  <c r="E390" i="25" s="1"/>
  <c r="E393" i="25" s="1"/>
  <c r="F15" i="26"/>
  <c r="F5" i="27"/>
  <c r="E371" i="27" s="1"/>
  <c r="E390" i="27" s="1"/>
  <c r="E392" i="27" s="1"/>
  <c r="F2" i="28"/>
  <c r="E371" i="28" s="1"/>
  <c r="E390" i="28" s="1"/>
  <c r="E393" i="28" s="1"/>
  <c r="F4" i="29"/>
  <c r="E375" i="29" s="1"/>
  <c r="E392" i="29" s="1"/>
  <c r="F16" i="30"/>
  <c r="E380" i="30" s="1"/>
  <c r="E391" i="30" s="1"/>
  <c r="F5" i="49"/>
  <c r="E374" i="49" s="1"/>
  <c r="E391" i="49" s="1"/>
  <c r="F2" i="32"/>
  <c r="E371" i="32" s="1"/>
  <c r="E390" i="32" s="1"/>
  <c r="E392" i="32" s="1"/>
  <c r="F5" i="33"/>
  <c r="F10" i="34"/>
  <c r="E377" i="34" s="1"/>
  <c r="E391" i="34" s="1"/>
  <c r="F3" i="35"/>
  <c r="F3" i="36"/>
  <c r="F5" i="39"/>
  <c r="F6" i="40"/>
  <c r="F6" i="41"/>
  <c r="F3" i="42"/>
  <c r="E387" i="42" s="1"/>
  <c r="E391" i="42" s="1"/>
  <c r="F2" i="43"/>
  <c r="E371" i="43" s="1"/>
  <c r="E390" i="43" s="1"/>
  <c r="E392" i="43" s="1"/>
  <c r="F4" i="44"/>
  <c r="F2" i="45"/>
  <c r="F3" i="46"/>
  <c r="E371" i="46" s="1"/>
  <c r="E390" i="46" s="1"/>
  <c r="E392" i="46" s="1"/>
  <c r="F6" i="47"/>
  <c r="F10" i="48"/>
  <c r="I7" i="48"/>
  <c r="I2" i="48"/>
  <c r="I9" i="48"/>
  <c r="I12" i="48"/>
  <c r="I6" i="48"/>
  <c r="I3" i="48"/>
  <c r="I5" i="48"/>
  <c r="I11" i="48"/>
  <c r="I4" i="48"/>
  <c r="I8" i="48"/>
  <c r="J7" i="48"/>
  <c r="J2" i="48"/>
  <c r="J9" i="48"/>
  <c r="J12" i="48"/>
  <c r="J6" i="48"/>
  <c r="K387" i="48" s="1"/>
  <c r="G392" i="48" s="1"/>
  <c r="J3" i="48"/>
  <c r="J5" i="48"/>
  <c r="J11" i="48"/>
  <c r="J4" i="48"/>
  <c r="J8" i="48"/>
  <c r="H7" i="48"/>
  <c r="H2" i="48"/>
  <c r="H9" i="48"/>
  <c r="H12" i="48"/>
  <c r="H6" i="48"/>
  <c r="H3" i="48"/>
  <c r="H5" i="48"/>
  <c r="H11" i="48"/>
  <c r="H4" i="48"/>
  <c r="H8" i="48"/>
  <c r="G7" i="48"/>
  <c r="G2" i="48"/>
  <c r="G9" i="48"/>
  <c r="G12" i="48"/>
  <c r="G6" i="48"/>
  <c r="H387" i="48" s="1"/>
  <c r="F392" i="48" s="1"/>
  <c r="G3" i="48"/>
  <c r="G5" i="48"/>
  <c r="G11" i="48"/>
  <c r="G4" i="48"/>
  <c r="G8" i="48"/>
  <c r="F7" i="48"/>
  <c r="F2" i="48"/>
  <c r="F9" i="48"/>
  <c r="F12" i="48"/>
  <c r="F6" i="48"/>
  <c r="E387" i="48" s="1"/>
  <c r="E392" i="48" s="1"/>
  <c r="F3" i="48"/>
  <c r="F5" i="48"/>
  <c r="F11" i="48"/>
  <c r="F4" i="48"/>
  <c r="F8" i="48"/>
  <c r="H371" i="46" l="1"/>
  <c r="F390" i="46" s="1"/>
  <c r="E371" i="41"/>
  <c r="E390" i="41" s="1"/>
  <c r="K371" i="40"/>
  <c r="G390" i="40" s="1"/>
  <c r="E371" i="39"/>
  <c r="E390" i="39" s="1"/>
  <c r="E393" i="39" s="1"/>
  <c r="E371" i="35"/>
  <c r="E390" i="35" s="1"/>
  <c r="E394" i="35" s="1"/>
  <c r="K371" i="35"/>
  <c r="G390" i="35" s="1"/>
  <c r="E394" i="29"/>
  <c r="K371" i="27"/>
  <c r="G390" i="27" s="1"/>
  <c r="H371" i="27"/>
  <c r="F390" i="27" s="1"/>
  <c r="K371" i="18"/>
  <c r="G390" i="18" s="1"/>
  <c r="E395" i="14"/>
  <c r="H371" i="7"/>
  <c r="F390" i="7" s="1"/>
  <c r="H374" i="11"/>
  <c r="F391" i="11" s="1"/>
  <c r="E371" i="13"/>
  <c r="E390" i="13" s="1"/>
  <c r="E393" i="13" s="1"/>
  <c r="H371" i="13"/>
  <c r="F390" i="13" s="1"/>
  <c r="K371" i="13"/>
  <c r="G390" i="13" s="1"/>
  <c r="K371" i="16"/>
  <c r="G390" i="16" s="1"/>
  <c r="H371" i="18"/>
  <c r="F390" i="18" s="1"/>
  <c r="K371" i="19"/>
  <c r="G390" i="19" s="1"/>
  <c r="E371" i="19"/>
  <c r="E390" i="19" s="1"/>
  <c r="E371" i="21"/>
  <c r="E390" i="21" s="1"/>
  <c r="E392" i="21" s="1"/>
  <c r="K371" i="21"/>
  <c r="G390" i="21" s="1"/>
  <c r="H371" i="25"/>
  <c r="F390" i="25" s="1"/>
  <c r="H371" i="35"/>
  <c r="F390" i="35" s="1"/>
  <c r="E371" i="36"/>
  <c r="E390" i="36" s="1"/>
  <c r="K371" i="36"/>
  <c r="G390" i="36" s="1"/>
  <c r="H371" i="36"/>
  <c r="F390" i="36" s="1"/>
  <c r="K371" i="39"/>
  <c r="G390" i="39" s="1"/>
  <c r="H371" i="39"/>
  <c r="F390" i="39" s="1"/>
  <c r="H371" i="40"/>
  <c r="F390" i="40" s="1"/>
  <c r="E371" i="40"/>
  <c r="E390" i="40" s="1"/>
  <c r="K371" i="41"/>
  <c r="G390" i="41" s="1"/>
  <c r="K387" i="42"/>
  <c r="G391" i="42" s="1"/>
  <c r="E377" i="44"/>
  <c r="E391" i="44" s="1"/>
  <c r="K371" i="43"/>
  <c r="G390" i="43" s="1"/>
  <c r="H371" i="43"/>
  <c r="F390" i="43" s="1"/>
  <c r="H384" i="5"/>
  <c r="F393" i="5" s="1"/>
  <c r="E387" i="1"/>
  <c r="E392" i="1" s="1"/>
  <c r="H380" i="26"/>
  <c r="F391" i="26" s="1"/>
  <c r="K387" i="30"/>
  <c r="G392" i="30" s="1"/>
  <c r="E387" i="30"/>
  <c r="E392" i="30" s="1"/>
  <c r="K384" i="34"/>
  <c r="G392" i="34" s="1"/>
  <c r="E384" i="34"/>
  <c r="E392" i="34" s="1"/>
  <c r="E371" i="1"/>
  <c r="E390" i="1" s="1"/>
  <c r="H371" i="1"/>
  <c r="F390" i="1" s="1"/>
  <c r="H387" i="1"/>
  <c r="F392" i="1" s="1"/>
  <c r="H371" i="2"/>
  <c r="F390" i="2" s="1"/>
  <c r="K374" i="5"/>
  <c r="G391" i="5" s="1"/>
  <c r="E374" i="5"/>
  <c r="E391" i="5" s="1"/>
  <c r="K371" i="7"/>
  <c r="G390" i="7" s="1"/>
  <c r="E371" i="7"/>
  <c r="E390" i="7" s="1"/>
  <c r="K371" i="5"/>
  <c r="G390" i="5" s="1"/>
  <c r="E371" i="5"/>
  <c r="E390" i="5" s="1"/>
  <c r="H371" i="11"/>
  <c r="F390" i="11" s="1"/>
  <c r="H371" i="15"/>
  <c r="F390" i="15" s="1"/>
  <c r="H16" i="17"/>
  <c r="F33" i="17" s="1"/>
  <c r="H371" i="38"/>
  <c r="F390" i="38" s="1"/>
  <c r="K371" i="2"/>
  <c r="G390" i="2" s="1"/>
  <c r="E371" i="2"/>
  <c r="E390" i="2" s="1"/>
  <c r="E394" i="2" s="1"/>
  <c r="K384" i="5"/>
  <c r="G393" i="5" s="1"/>
  <c r="E384" i="5"/>
  <c r="E393" i="5" s="1"/>
  <c r="K16" i="17"/>
  <c r="G33" i="17" s="1"/>
  <c r="E16" i="17"/>
  <c r="E33" i="17" s="1"/>
  <c r="H387" i="30"/>
  <c r="F392" i="30" s="1"/>
  <c r="H371" i="5"/>
  <c r="F390" i="5" s="1"/>
  <c r="K371" i="44"/>
  <c r="G390" i="44" s="1"/>
  <c r="E371" i="44"/>
  <c r="E390" i="44" s="1"/>
  <c r="E393" i="44" s="1"/>
  <c r="E392" i="39"/>
  <c r="E391" i="21"/>
  <c r="E393" i="41"/>
  <c r="E391" i="27"/>
  <c r="E391" i="23"/>
  <c r="E374" i="1"/>
  <c r="E391" i="1" s="1"/>
  <c r="H374" i="1"/>
  <c r="F391" i="1" s="1"/>
  <c r="H371" i="6"/>
  <c r="F390" i="6" s="1"/>
  <c r="K387" i="7"/>
  <c r="G392" i="7" s="1"/>
  <c r="E387" i="7"/>
  <c r="E392" i="7" s="1"/>
  <c r="H371" i="8"/>
  <c r="F390" i="8" s="1"/>
  <c r="H371" i="12"/>
  <c r="F390" i="12" s="1"/>
  <c r="H371" i="37"/>
  <c r="F390" i="37" s="1"/>
  <c r="K371" i="20"/>
  <c r="G390" i="20" s="1"/>
  <c r="E371" i="20"/>
  <c r="E390" i="20" s="1"/>
  <c r="E393" i="20" s="1"/>
  <c r="H387" i="22"/>
  <c r="F392" i="22" s="1"/>
  <c r="K371" i="24"/>
  <c r="G390" i="24" s="1"/>
  <c r="E371" i="24"/>
  <c r="E390" i="24" s="1"/>
  <c r="E393" i="24" s="1"/>
  <c r="K371" i="26"/>
  <c r="G390" i="26" s="1"/>
  <c r="E371" i="26"/>
  <c r="E390" i="26" s="1"/>
  <c r="E394" i="26" s="1"/>
  <c r="H371" i="30"/>
  <c r="F390" i="30" s="1"/>
  <c r="H371" i="44"/>
  <c r="F390" i="44" s="1"/>
  <c r="E392" i="25"/>
  <c r="E391" i="18"/>
  <c r="E391" i="16"/>
  <c r="K371" i="1"/>
  <c r="G390" i="1" s="1"/>
  <c r="K374" i="1"/>
  <c r="G391" i="1" s="1"/>
  <c r="H374" i="5"/>
  <c r="F391" i="5" s="1"/>
  <c r="K371" i="6"/>
  <c r="G390" i="6" s="1"/>
  <c r="E371" i="6"/>
  <c r="E390" i="6" s="1"/>
  <c r="E393" i="6" s="1"/>
  <c r="K371" i="8"/>
  <c r="G390" i="8" s="1"/>
  <c r="E371" i="8"/>
  <c r="E390" i="8" s="1"/>
  <c r="E393" i="8" s="1"/>
  <c r="H371" i="10"/>
  <c r="F390" i="10" s="1"/>
  <c r="K371" i="12"/>
  <c r="G390" i="12" s="1"/>
  <c r="E371" i="12"/>
  <c r="E390" i="12" s="1"/>
  <c r="E394" i="12" s="1"/>
  <c r="K371" i="37"/>
  <c r="G390" i="37" s="1"/>
  <c r="E371" i="37"/>
  <c r="E390" i="37" s="1"/>
  <c r="H374" i="37"/>
  <c r="F391" i="37" s="1"/>
  <c r="K387" i="22"/>
  <c r="G392" i="22" s="1"/>
  <c r="E387" i="22"/>
  <c r="E392" i="22" s="1"/>
  <c r="H371" i="22"/>
  <c r="F390" i="22" s="1"/>
  <c r="K380" i="26"/>
  <c r="G391" i="26" s="1"/>
  <c r="E380" i="26"/>
  <c r="E391" i="26" s="1"/>
  <c r="E393" i="29"/>
  <c r="K371" i="30"/>
  <c r="G390" i="30" s="1"/>
  <c r="E371" i="30"/>
  <c r="E390" i="30" s="1"/>
  <c r="E394" i="30" s="1"/>
  <c r="H371" i="49"/>
  <c r="F390" i="49" s="1"/>
  <c r="E396" i="51"/>
  <c r="E395" i="51"/>
  <c r="E391" i="43"/>
  <c r="H384" i="7"/>
  <c r="F391" i="7" s="1"/>
  <c r="K371" i="10"/>
  <c r="G390" i="10" s="1"/>
  <c r="E371" i="10"/>
  <c r="E390" i="10" s="1"/>
  <c r="E394" i="10" s="1"/>
  <c r="K374" i="37"/>
  <c r="G391" i="37" s="1"/>
  <c r="E374" i="37"/>
  <c r="E391" i="37" s="1"/>
  <c r="K371" i="22"/>
  <c r="G390" i="22" s="1"/>
  <c r="E371" i="22"/>
  <c r="E390" i="22" s="1"/>
  <c r="K371" i="49"/>
  <c r="G390" i="49" s="1"/>
  <c r="E371" i="49"/>
  <c r="E390" i="49" s="1"/>
  <c r="E393" i="49" s="1"/>
  <c r="H371" i="33"/>
  <c r="F390" i="33" s="1"/>
  <c r="H371" i="34"/>
  <c r="F390" i="34" s="1"/>
  <c r="H384" i="41"/>
  <c r="F392" i="41" s="1"/>
  <c r="K371" i="42"/>
  <c r="G390" i="42" s="1"/>
  <c r="E371" i="42"/>
  <c r="E390" i="42" s="1"/>
  <c r="E393" i="42" s="1"/>
  <c r="E391" i="32"/>
  <c r="E392" i="28"/>
  <c r="E391" i="9"/>
  <c r="H374" i="48"/>
  <c r="F391" i="48" s="1"/>
  <c r="H387" i="7"/>
  <c r="F392" i="7" s="1"/>
  <c r="K384" i="7"/>
  <c r="G391" i="7" s="1"/>
  <c r="E384" i="7"/>
  <c r="E391" i="7" s="1"/>
  <c r="K371" i="11"/>
  <c r="G390" i="11" s="1"/>
  <c r="E371" i="11"/>
  <c r="E390" i="11" s="1"/>
  <c r="E393" i="11" s="1"/>
  <c r="K371" i="15"/>
  <c r="G390" i="15" s="1"/>
  <c r="E371" i="15"/>
  <c r="E390" i="15" s="1"/>
  <c r="E394" i="15" s="1"/>
  <c r="K371" i="38"/>
  <c r="G390" i="38" s="1"/>
  <c r="E371" i="38"/>
  <c r="E390" i="38" s="1"/>
  <c r="E393" i="38" s="1"/>
  <c r="H371" i="20"/>
  <c r="F390" i="20" s="1"/>
  <c r="H371" i="24"/>
  <c r="F390" i="24" s="1"/>
  <c r="H371" i="26"/>
  <c r="F390" i="26" s="1"/>
  <c r="K371" i="33"/>
  <c r="G390" i="33" s="1"/>
  <c r="E371" i="33"/>
  <c r="E390" i="33" s="1"/>
  <c r="E394" i="33" s="1"/>
  <c r="K371" i="34"/>
  <c r="G390" i="34" s="1"/>
  <c r="E371" i="34"/>
  <c r="E390" i="34" s="1"/>
  <c r="H384" i="34"/>
  <c r="F392" i="34" s="1"/>
  <c r="K384" i="41"/>
  <c r="G392" i="41" s="1"/>
  <c r="E384" i="41"/>
  <c r="E392" i="41" s="1"/>
  <c r="E371" i="45"/>
  <c r="E390" i="45" s="1"/>
  <c r="E392" i="45" s="1"/>
  <c r="K371" i="45"/>
  <c r="G390" i="45" s="1"/>
  <c r="H371" i="45"/>
  <c r="F390" i="45" s="1"/>
  <c r="K371" i="46"/>
  <c r="G390" i="46" s="1"/>
  <c r="E391" i="46"/>
  <c r="E394" i="47"/>
  <c r="H377" i="47"/>
  <c r="F391" i="47" s="1"/>
  <c r="H387" i="47"/>
  <c r="F393" i="47" s="1"/>
  <c r="K377" i="47"/>
  <c r="G391" i="47" s="1"/>
  <c r="E377" i="47"/>
  <c r="E391" i="47" s="1"/>
  <c r="E395" i="47" s="1"/>
  <c r="E387" i="47"/>
  <c r="E393" i="47" s="1"/>
  <c r="H371" i="47"/>
  <c r="F390" i="47" s="1"/>
  <c r="E371" i="48"/>
  <c r="E390" i="48" s="1"/>
  <c r="E394" i="48" s="1"/>
  <c r="E374" i="48"/>
  <c r="E391" i="48" s="1"/>
  <c r="H371" i="48"/>
  <c r="F390" i="48" s="1"/>
  <c r="K371" i="48"/>
  <c r="G390" i="48" s="1"/>
  <c r="K374" i="48"/>
  <c r="G391" i="48" s="1"/>
  <c r="H29" i="17"/>
  <c r="F34" i="17" s="1"/>
  <c r="K29" i="17"/>
  <c r="G34" i="17" s="1"/>
  <c r="E29" i="17"/>
  <c r="E34" i="17" s="1"/>
  <c r="H13" i="17"/>
  <c r="F32" i="17" s="1"/>
  <c r="K13" i="17"/>
  <c r="G32" i="17" s="1"/>
  <c r="E13" i="17"/>
  <c r="E32" i="17" s="1"/>
  <c r="E36" i="17" s="1"/>
  <c r="E392" i="4"/>
  <c r="E391" i="4"/>
  <c r="E392" i="3"/>
  <c r="E391" i="3"/>
  <c r="E394" i="41" l="1"/>
  <c r="E391" i="40"/>
  <c r="E392" i="40"/>
  <c r="E391" i="36"/>
  <c r="E392" i="36"/>
  <c r="E393" i="35"/>
  <c r="E394" i="34"/>
  <c r="E391" i="19"/>
  <c r="E392" i="19"/>
  <c r="E393" i="7"/>
  <c r="E394" i="7"/>
  <c r="E394" i="22"/>
  <c r="E392" i="13"/>
  <c r="E395" i="5"/>
  <c r="E396" i="5"/>
  <c r="E393" i="1"/>
  <c r="E394" i="1"/>
  <c r="E393" i="2"/>
  <c r="E392" i="44"/>
  <c r="E393" i="33"/>
  <c r="E393" i="22"/>
  <c r="E393" i="10"/>
  <c r="E393" i="37"/>
  <c r="E392" i="37"/>
  <c r="E392" i="6"/>
  <c r="E392" i="20"/>
  <c r="E392" i="38"/>
  <c r="E392" i="11"/>
  <c r="E392" i="42"/>
  <c r="E392" i="24"/>
  <c r="E393" i="34"/>
  <c r="E392" i="49"/>
  <c r="E393" i="30"/>
  <c r="E392" i="8"/>
  <c r="E393" i="15"/>
  <c r="E393" i="12"/>
  <c r="E393" i="26"/>
  <c r="E391" i="45"/>
  <c r="E393" i="48"/>
  <c r="E35" i="17"/>
</calcChain>
</file>

<file path=xl/sharedStrings.xml><?xml version="1.0" encoding="utf-8"?>
<sst xmlns="http://schemas.openxmlformats.org/spreadsheetml/2006/main" count="18504" uniqueCount="4711">
  <si>
    <t>SN</t>
  </si>
  <si>
    <t>PD</t>
  </si>
  <si>
    <t>PY</t>
  </si>
  <si>
    <t>VL</t>
  </si>
  <si>
    <t>IS</t>
  </si>
  <si>
    <t>BP</t>
  </si>
  <si>
    <t>EP</t>
  </si>
  <si>
    <t>Calle, D; Negri, V; Munuera, C; Mateos, L; Tourino, IL; Vinegla, PR; Ramirez, MO; Garcia-Hernandez, M; Cerdan, S; Ballesteros, P</t>
  </si>
  <si>
    <t>Magnetic anisotropy of functionalized multi-walled carbon nanotube suspensions</t>
  </si>
  <si>
    <t>CARBON</t>
  </si>
  <si>
    <t>Article</t>
  </si>
  <si>
    <t>[Calle, Daniel; Negri, Viviana; Cerdan, Sebastian] UAM, CSIC, Inst Invest Biomed Alberto Sols, C Arturo Duperier 4, Madrid 28029, Spain; [Negri, Viviana; Ballesteros, Paloma] UNED, Lab Sintesis Organica &amp; Imagen Mol Resonancia Mag, Fac Ciencias, Unidad Asociada CSIC, C Paseo Senda Rey 9, Madrid 28040, Spain; [Munuera, Carmen; Garcia-Hernandez, Mar] CSIC, Inst Ciencia Mat Madrid, C Sor Juana Ines Cruz 3, Madrid 28049, Spain; [Mateos, Luis; Ramirez, Mariola O.] Univ Autonoma Madrid, Dept Fis Mat, E-28049 Madrid, Spain; [Mateos, Luis; Ramirez, Mariola O.] Univ Autonoma Madrid, Inst Nicolas Cabrera, E-28049 Madrid, Spain; [Lado Tourino, Isabel; Ros Vinegla, Piedad] Univ Europea Madrid, C Tajo S-N, Madrid 28670, Spain; [Mateos, Luis] Univ Southampton, Optoelect Res Ctr, Southampton SO17 1BJ, Hants, England; [Calle, Daniel] Hosp Univ Gregorio Maranon, Lab Imagen Med, C Dr Esquerdo 56, Madrid 28007, Spain</t>
  </si>
  <si>
    <t>Cerdan, S (reprint author), UAM, CSIC, Inst Invest Biomed Alberto Sols, C Arturo Duperier 4, Madrid 28029, Spain.</t>
  </si>
  <si>
    <t>0008-6223</t>
  </si>
  <si>
    <t>MAY</t>
  </si>
  <si>
    <t>Herruzo, R; Vizcaino, MJ; Yela, R</t>
  </si>
  <si>
    <t>Surgical hand preparation with chlorhexidine soap or povidone iodine: new methods to increase immediate and residual effectiveness, and provide a safe alternative to alcohol solutions</t>
  </si>
  <si>
    <t>JOURNAL OF HOSPITAL INFECTION</t>
  </si>
  <si>
    <t>[Herruzo, R.; Vizcaino, M. J.; Yela, R.] Autonomous Univ Madrid, Fac Med, Dept Prevent Med Publ Hlth &amp; Microbiol, Madrid, Spain</t>
  </si>
  <si>
    <t>Herruzo, R (reprint author), Autonomous Univ Madrid, Fac Med, Dept Med Prevent Salud Publ &amp; Microbiol, Arzobispo Morcillo 4, Madrid 28029, Spain.</t>
  </si>
  <si>
    <t>0195-6701</t>
  </si>
  <si>
    <t>APR</t>
  </si>
  <si>
    <t>Herruzo, R; Vizcaino, MJ</t>
  </si>
  <si>
    <t>Surgical antisepsis of hands: a two-step procedure with chlorhexidine to surpass the EN 12791</t>
  </si>
  <si>
    <t>Letter</t>
  </si>
  <si>
    <t>[Herruzo, R.; Vizcaino, M. J.] Univ Autonoma Madrid, Fac Med, Madrid, Spain</t>
  </si>
  <si>
    <t>Herruzo, R (reprint author), Univ Autonoma Madrid, Prevent Med Publ Hlth &amp; Microbiol, Arzobispo Morcillo 4, Madrid 28029, Spain.</t>
  </si>
  <si>
    <t>Lopez, MV; de Castro, PC; Villanueva, NG; Romero, AJA; Pascual, SIP</t>
  </si>
  <si>
    <t>Quality of life heart-disease children who have suffered from an arterial ischemic stroke</t>
  </si>
  <si>
    <t>ANALES DE PEDIATRIA</t>
  </si>
  <si>
    <t>[Vazquez Lopez, Maria; Castro de Castro, Pedro] Hosp Materno Infantil Gregorio Maranon, Secc Neuropediat, Madrid, Spain; [Gil Villanueva, Nuria] Hosp Materno Infantil Gregorio Maranon, Secc Cardiol Infantil, Madrid, Spain; [Alcaraz Romero, Andres Jose] Hosp Getafe, Serv Pediat, Madrid, Spain; [Pascual Pascual, Samuel Ignacio] Hosp La Paz, Serv Neuropediat, Madrid, Spain</t>
  </si>
  <si>
    <t>Lopez, MV (reprint author), Hosp Materno Infantil Gregorio Maranon, Secc Neuropediat, Madrid, Spain.</t>
  </si>
  <si>
    <t>1695-4033</t>
  </si>
  <si>
    <t>MAR</t>
  </si>
  <si>
    <t>Grande-Alonso, M; Saiz, BM; Zuazo, AM; Lara, SL; La Touche, R</t>
  </si>
  <si>
    <t>Biobehavioural analysis of the vestibular system and posture control in patients with cervicogenic dizziness. A cross-sectional study</t>
  </si>
  <si>
    <t>NEUROLOGIA</t>
  </si>
  <si>
    <t>[Grande-Alonso, M.; Moral Saiz, B.; Minguez Zuazo, A.; Lerma Lara, S.; La Touche, R.] Univ Autonoma Madrid, Ctr Super Estudios Univ La Salle, Dept Fisioterapia, Madrid, Spain; [Grande-Alonso, M.; Moral Saiz, B.; Minguez Zuazo, A.; Lerma Lara, S.; La Touche, R.] Catedra Invest Rehabil Sensoriomotora &amp; Anal Post, Madrid, Spain; [Moral Saiz, B.; Lerma Lara, S.; La Touche, R.] Hosp Univ Nino Jesus, Lab Anal Movimiento, Madrid, Spain; [Lerma Lara, S.; La Touche, R.] Univ Autonoma Madrid, Ctr Super Estudios Univ La Salle, Grp Invest Ciencias Movimiento Bioconducta &amp; Estu, Madrid, Spain; [La Touche, R.] Inst Neurociencias &amp; Dolor Craneofacial INDCRAN, Madrid, Spain</t>
  </si>
  <si>
    <t>Lara, SL (reprint author), Univ Autonoma Madrid, Ctr Super Estudios Univ La Salle, Dept Fisioterapia, Madrid, Spain.; Lara, SL (reprint author), Catedra Invest Rehabil Sensoriomotora &amp; Anal Post, Madrid, Spain.; Lara, SL (reprint author), Hosp Univ Nino Jesus, Lab Anal Movimiento, Madrid, Spain.; Lara, SL (reprint author), Univ Autonoma Madrid, Ctr Super Estudios Univ La Salle, Grp Invest Ciencias Movimiento Bioconducta &amp; Estu, Madrid, Spain.</t>
  </si>
  <si>
    <t>0213-4853</t>
  </si>
  <si>
    <t>1578-1968</t>
  </si>
  <si>
    <t>La Touche, R; Paris-Alemany, A; Hidalgo-Perez, A; Lopez-de-Uralde-Villanueva, I; Angulo-Diaz-Parreno, S; Munoz-Garcia, D</t>
  </si>
  <si>
    <t>Evidence for Central Sensitization in Patients with Temporomandibular Disorders: A Systematic Review and Meta-analysis of Observational Studies</t>
  </si>
  <si>
    <t>PAIN PRACTICE</t>
  </si>
  <si>
    <t>Review</t>
  </si>
  <si>
    <t>[La Touche, Roy; Paris-Alemany, Alba; Hidalgo-Perez, Amanda; Lopez-de-Uralde-Villanueva, Ibai; Munoz-Garcia, Daniel] Univ Autonoma Madrid, Univ La Salle, Ctr Super Estudios, Dept Physiotherapy, Calle Salle 10, Madrid 28023, Spain; [La Touche, Roy; Paris-Alemany, Alba; Lopez-de-Uralde-Villanueva, Ibai; Angulo-Diaz-Parreno, Santiago; Munoz-Garcia, Daniel] Univ Autonoma Madrid, Univ La Salle, Ctr Super Estudios, Mot Brains Res Grp, Madrid, Spain; [La Touche, Roy; Paris-Alemany, Alba; Lopez-de-Uralde-Villanueva, Ibai] Inst Neurosci &amp; Craniofacial Pain INDCRAN, Madrid, Spain; [La Touche, Roy; Paris-Alemany, Alba; Lopez-de-Uralde-Villanueva, Ibai] Hosp La Paz, Inst Hlth Res, IdiPAZ, Madrid, Spain; [Angulo-Diaz-Parreno, Santiago] San Pablo CEU Univ, Fac Med, Madrid, Spain</t>
  </si>
  <si>
    <t>La Touche, R (reprint author), Univ Autonoma Madrid, Univ La Salle, Ctr Super Estudios, Dept Physiotherapy, Calle Salle 10, Madrid 28023, Spain.</t>
  </si>
  <si>
    <t>1530-7085</t>
  </si>
  <si>
    <t>Morales-Gomez, S; Elizagaray-Garcia, I; Yepes-Rojas, O; de la Puente-Ranea, L; Gil-Martinez, A</t>
  </si>
  <si>
    <t>Effectiveness of virtual immersion programmes in patients with Parkinson's disease. A systematic review</t>
  </si>
  <si>
    <t>REVISTA DE NEUROLOGIA</t>
  </si>
  <si>
    <t>[Morales-Gomez, Sara; Elizagaray-Garcia, Ignacio; Yepes-Rojas, Oscar; Gil-Martinez, Alfonso] Ctr Super Estudios Univ La Salle, Dept Fisioterapia, Madrid, Spain; [Elizagaray-Garcia, Ignacio; Yepes-Rojas, Oscar; Gil-Martinez, Alfonso] Ctr Super Estudios Univ La Salle, Inst Neurociencias &amp; Ciencias Movimiento, Mot Brains Res Grp, Madrid, Spain; [Elizagaray-Garcia, Ignacio; Gil-Martinez, Alfonso] Univ Autonoma Madrid, AGClin Fisioterapia Avanzada, Madrid, Spain; [Elizagaray-Garcia, Ignacio; de la Puente-Ranea, Lucia; Gil-Martinez, Alfonso] Hosp La Paz, Madrid, Spain; [Elizagaray-Garcia, Ignacio; de la Puente-Ranea, Lucia; Gil-Martinez, Alfonso] Inst Hlth Res, Madrid, Spain; [Elizagaray-Garcia, Ignacio; de la Puente-Ranea, Lucia; Gil-Martinez, Alfonso] Proyecto Mobeeze, Madrid, Spain</t>
  </si>
  <si>
    <t>Gil-Martinez, A (reprint author), Ctr Super Estudios Univ La Salle, 10 Edificio C, E-28036 Madrid, Spain.</t>
  </si>
  <si>
    <t>0210-0010</t>
  </si>
  <si>
    <t>Marti-Fabregas, J; Medrano-Martorell, S; Merino, E; Prats-Sanchez, L; Marin, R; Delgado-Mederos, R; Camps-Renom, P; Martinez-Domeno, A; Gomez-Choco, M; Lara, L; Casado-Naranjo, I; Canovas, D; Torres, MJ; Freijo, M; Calleja, A; Bravo, Y; Cocho, D; Rodriguez-Campello, A; Zandio, B; Fuentes, B; de Felipe, A; Llull, L; Maestre, J; Hernandez, M; Garces, M; De Arce-Borda, AM; Palomeras, E; Rodriguez-Yanez, M; Diaz-Maroto, I; Serrano, M; Fernandez-Dominguez, J; Sanahuja, J; Purroy, F; Zedde, M; Delgado-Mengual, J; Gich, I</t>
  </si>
  <si>
    <t>Statins do not increase Markers of Cerebral Angiopathies in patients with Cardioembolic Stroke</t>
  </si>
  <si>
    <t>SCIENTIFIC REPORTS</t>
  </si>
  <si>
    <t>[Marti-Fabregas, Joan; Prats-Sanchez, Luis; Marin, Rebeca; Delgado-Mederos, Raquel; Camps-Renom, Pol; Martinez-Domeno, Alejandro] Hosp Santa Creu &amp; Sant Pau, Biomed Res Inst, Dept Neurol, Barcelona, Spain; [Medrano-Martorell, Santiago] Hosp del Mar Parc Salut Mar, Dept Radiol, Barcelona, Spain; [Merino, Elisa] Hosp Badalona Germans Trias &amp; Pujol, Unitat RM IDI, Badalona, Spain; [Gich, Ignasi] Hosp Santa Creu &amp; Sant Pau, Biomed Res Inst, Dept Epidemiol, Barcelona, Spain; [Gomez-Choco, Manuel] Hosp St Joan Despi Moises Broggi, Dept Neurol, St Joan Despi, Spain; [Lara, Lidia] Hosp Leon, Dept Neurol, Leon, Spain; [Casado-Naranjo, Ignacio] Hosp San Pedro de Alcantara, Dept Neurol, Caceres, Spain; [Canovas, David] Hosp Parc Tauli, Dept Neurol, Sabadell, Spain; [Jose Torres, Maria] Hosp Son Espases, Dept Neurol, Palma De Mallorca, Spain; [Freijo, Marimar] Hosp Basurto, Dept Neurol, Bilbao, Spain; [Calleja, Ana] Hosp Valladolid, Dept Neurol, Valladolid, Spain; [Bravo, Yolanda] Hosp Burgos, Dept Neurol, Burgos, Spain; [Cocho, Dolores] Hosp Granollers, Dept Neurol, Granollers, Spain; [Rodriguez-Campello, Ana] Hosp del Mar, Dept Neurol, Barcelona, Spain; [Zandio, Beatriz] Hosp Navarra, Dept Neurol, Pamplona, Spain; [Fuentes, Blanca] Hosp Univ La Paz, Inst Invest IdiPaz, Dept Neurol, Madrid, Spain; [de Felipe, Alicia] Hosp Ramon &amp; Cajal, Dept Neurol, Madrid, Spain; [Llull, Laura] Hosp Clin Barcelona, Dept Neurol, Barcelona, Spain; [Maestre, Jose] Hosp Virgen de las Nieves, Dept Neurol, Granada, Spain; [Hernandez, Maria] Hosp Badalona Germans Trias &amp; Pujol, Dept Neurol, Badalona, Spain; [Garces, Moises] Hosp Verge de la Cinta, Dept Neurol, Tortosa, Spain; [Maria De Arce-Borda, Ana] Hosp Donostia, Dept Neurol, Donostia San Sebastian, Spain; [Palomeras, Ernest] Hosp Mataro, Dept Neurol, Mataro, Spain; [Rodriguez-Yanez, Manuel] Hosp Santiago de Compostela, Dept Neurol, Santiago De Compostela, Spain; [Diaz-Maroto, Inma] Hosp Albacete, Dept Neurol, Albacete, Spain; [Serrano, Marta] Hosp La Rioja, Dept Neurol, Logrono, Spain; [Fernandez-Dominguez, Jessica] Ctr Med Asturias, Dept Neurol, Oviedo, Spain; [Sanahuja, Jordi; Purroy, Francisco] Hosp Arnau Vilanova, Dept Neurol, Lleida, Spain; [Zedde, Marialuisa] Arcispedale Santa Maria Nuova IRCCS, Dept Neurol, Reggio Emilia, Italy; [Delgado-Mengual, Jordi] Inst Fis Altes Energies, Port Informacio Cient, Campus UAB, Cerdanyola Del Valles, Spain</t>
  </si>
  <si>
    <t>Marti-Fabregas, J (reprint author), Hosp Santa Creu &amp; Sant Pau, Biomed Res Inst, Dept Neurol, Barcelona, Spain.</t>
  </si>
  <si>
    <t>2045-2322</t>
  </si>
  <si>
    <t>JAN 24</t>
  </si>
  <si>
    <t>Gil-Martinez, A; Paris-Alemany, A; Lopez-De-Uralde-Villanueva, I; La Touche, R</t>
  </si>
  <si>
    <t>Management of pain in patients with temporomandibular disorder (TMD): challenges and solutions</t>
  </si>
  <si>
    <t>JOURNAL OF PAIN RESEARCH</t>
  </si>
  <si>
    <t>[Gil-Martinez, Alfonso; Paris-Alemany, Alba; Lopez-de-Uralde-Villanueva, Ibai; La Touche, Roy] Univ Autonoma Madrid, Univ La Salle, Inst Neurociencias &amp; Ciencias Movimiento, Dept Physiotherapy,Ctr Super Estudios, Madrid, Spain; [Gil-Martinez, Alfonso; Paris-Alemany, Alba; Lopez-de-Uralde-Villanueva, Ibai; La Touche, Roy] Univ Autonoma Madrid, Univ La Salle, Inst Neurociencias &amp; Ciencias Movimiento, Mot Brains Res Grp,Ctr Super Estudios, Madrid, Spain; [Gil-Martinez, Alfonso; Paris-Alemany, Alba; Lopez-de-Uralde-Villanueva, Ibai; La Touche, Roy] Hosp La Paz Inst Hlth Res, IdiPAZ, Madrid, Spain; [Paris-Alemany, Alba; La Touche, Roy] Inst Neurosci &amp; Craniofacial Pain INDCRAN, Madrid, Spain</t>
  </si>
  <si>
    <t>Gil-Martinez, A (reprint author), Univ La Salle, Ctr Super Estudios, 10 Calle la Salle, Madrid 28023, Spain.</t>
  </si>
  <si>
    <t>1178-7090</t>
  </si>
  <si>
    <t>Fernandez-Montoya, J; Avendano, C; Negredo, P</t>
  </si>
  <si>
    <t>The Glutamatergic System in Primary Somatosensory Neurons and Its Involvement in Sensory Input-Dependent Plasticity</t>
  </si>
  <si>
    <t>INTERNATIONAL JOURNAL OF MOLECULAR SCIENCES</t>
  </si>
  <si>
    <t>[Fernandez-Montoya, Julia; Avendano, Carlos; Negredo, Pilar] Univ Autonoma Madrid, Med Sch, Dept Anat Histol &amp; Neurosci, Madrid 28029, Spain</t>
  </si>
  <si>
    <t>Negredo, P (reprint author), Univ Autonoma Madrid, Med Sch, Dept Anat Histol &amp; Neurosci, Madrid 28029, Spain.</t>
  </si>
  <si>
    <t>1422-0067</t>
  </si>
  <si>
    <t>JAN</t>
  </si>
  <si>
    <t>del Corral, T; Iranzo, MACI; Lopez-de-Uralde-Villanueva, I; Martinez-Alejos, R; Blanco, I; Vilaro, J</t>
  </si>
  <si>
    <t>Effectiveness of a Home-Based Active Video Game Programme in Young Cystic Fibrosis Patients</t>
  </si>
  <si>
    <t>RESPIRATION</t>
  </si>
  <si>
    <t>[del Corral, Tamara; Lopez-de-Uralde-Villanueva, Ibai] Univ Autonoma Madrid, Ctr Super Estudios Univ La Salle, Mot Brains Res Grp, Dept Fisioterapia, Madrid, Spain; [Angels Cebria i Iranzo, Maria] Univ Valencia, Hosp Univ &amp; Politecn La Fe, Dept Fisioterapia, Valencia, Spain; [Lopez-de-Uralde-Villanueva, Ibai] Hosp La Paz, Inst Invest Salud IdiPAZ, Madrid, Spain; [Martinez-Alejos, Roberto] CHU Bordeaux, Ecole Kinesitherapie Croix Rouge Bordeaux, Serv Reanimat Digest, Bordeaux, France; [Blanco, Isabel] Univ Barcelona, Hosp Clin, Dept Pulm Med, Barcelona, Spain; [Blanco, Isabel] Univ Barcelona, August Pi i Sunyer Biomed Res Inst IDIBAPS, Barcelona, Spain; [Blanco, Isabel] Biomed Res Networking Ctr Resp Dis, Madrid, Spain; [Vilaro, Jordi] Univ Ramon Llull, FCS Blanquerna, Grp Recerca Salut Activitat Fis &amp; Esport SAFE, Padilla 326-332, ES-08025 Barcelona, Spain</t>
  </si>
  <si>
    <t>Vilaro, J (reprint author), Univ Ramon Llull, FCS Blanquerna, Grp Recerca Salut Activitat Fis &amp; Esport SAFE, Padilla 326-332, ES-08025 Barcelona, Spain.</t>
  </si>
  <si>
    <t>0025-7931</t>
  </si>
  <si>
    <t>Zanin, M; Gomez-Andres, D; Pulido-Valdeolivas, I; Martin-Gonzalo, JA; Lopez-Lopez, J; Pascual-Pascual, SI; Rausell, E</t>
  </si>
  <si>
    <t>Characterizing Normal and Pathological Gait through Permutation Entropy</t>
  </si>
  <si>
    <t>ENTROPY</t>
  </si>
  <si>
    <t>[Zanin, Massimiliano] Univ Politecn Madrid, Ctr Biomed Technol, Madrid 28223, Spain; [Zanin, Massimiliano] Univ Nova Lisboa, Fac Sci &amp; Technol, Dept Comp Sci, P-2829516 Lisbon, Portugal; [Gomez-Andres, David; Pulido-Valdeolivas, Irene; Andres Martin-Gonzalo, Juan; Lopez-Lopez, Javier; Ignacio Pascual-Pascual, Samuel; Rausell, Estrella] Univ Autonoma Madrid, IdiPaz, Dept Anat Histol &amp; Neurosci, MOVUAM TRADESMA Lab, E-28049 Madrid, Spain; [Gomez-Andres, David] Hosp Univ Vall dHebron, VHIR, Paediat Neurol Res Grp, Barcelona 08035, Spain; [Pulido-Valdeolivas, Irene] Univ Barcelona, Hosp Clin Barcelona, Inst Invest Biomed August Pi Sunyer IDIBAPS, Ctr Neuroimmunol, E-08036 Barcelona, Spain; [Pulido-Valdeolivas, Irene] Univ Barcelona, Hosp Clin Barcelona, Inst Invest Biomed August Pi Sunyer IDIBAPS, Dept Neurol, E-08036 Barcelona, Spain; [Andres Martin-Gonzalo, Juan] Escuela Univ Fisioterapia ONCE UAM, Madrid 28034, Spain; [Lopez-Lopez, Javier] Hosp Univ Infanta Sofia, Dept Phys Med &amp; Rehabil, Madrid 28702, Spain; [Ignacio Pascual-Pascual, Samuel] Hosp Univ La Paz, Serv Neuropediat, Madrid 28034, Spain</t>
  </si>
  <si>
    <t>Zanin, M (reprint author), Univ Politecn Madrid, Ctr Biomed Technol, Madrid 28223, Spain.; Zanin, M (reprint author), Univ Nova Lisboa, Fac Sci &amp; Technol, Dept Comp Sci, P-2829516 Lisbon, Portugal.</t>
  </si>
  <si>
    <t>1099-4300</t>
  </si>
  <si>
    <t>Fernandez-Montoya, J; Martin, YB; Negredo, P; Avendano, C</t>
  </si>
  <si>
    <t>Changes in the axon terminals of primary afferents from a single vibrissa in the rat trigeminal nuclei after active touch deprivation or exposure to an enriched environment</t>
  </si>
  <si>
    <t>BRAIN STRUCTURE &amp; FUNCTION</t>
  </si>
  <si>
    <t>[Fernandez-Montoya, Julia; Negredo, Pilar; Avendano, Carlos] Univ Autonoma Madrid, Dept Anat Histol &amp; Neurosci, Med Sch, C Arzobispo Morcillo 2, Madrid 28029, Spain; [Martin, Yasmina B.] UFV, Dept Anat, Fac Ciencias Salud, Edificio E,Ctra M-115,Pozuelo Majadahonda Km 1800, Madrid 28223, Spain</t>
  </si>
  <si>
    <t>Avendano, C (reprint author), Univ Autonoma Madrid, Dept Anat Histol &amp; Neurosci, Med Sch, C Arzobispo Morcillo 2, Madrid 28029, Spain.</t>
  </si>
  <si>
    <t>1863-2653</t>
  </si>
  <si>
    <t>Antidiabetic drugs for stroke prevention in patients with type-2 diabetes. The neurologist's point of view.</t>
  </si>
  <si>
    <t>Fuentes, Blanca</t>
  </si>
  <si>
    <t>Medicina clinica</t>
  </si>
  <si>
    <t>275-281</t>
  </si>
  <si>
    <t>2018 Apr 13 (Epub 2017 Oct 31)</t>
  </si>
  <si>
    <t>Servicio de Neurologia y Centro de Ictus, Hospital Universitario La Paz, Universidad Autonoma de Madrid, IdiPAZ, Madrid, Espana. Electronic address: blanca.fuentes@salud.madrid.org.</t>
  </si>
  <si>
    <t>1578-8989</t>
  </si>
  <si>
    <t>Spain</t>
  </si>
  <si>
    <t>In-Data-Review</t>
  </si>
  <si>
    <t>Epidemiology and control measures of an OXA-48-producing Enterobacteriaceae hospital-wide oligoclonal outbreak.</t>
  </si>
  <si>
    <t>Perez-Blanco, V; Redondo-Bravo, L; Ruiz-Carrascoso, G; Pano-Pardo, J R; Gomez-Gil, R; Robustillo-Rodela, A; Garcia-Rodriguez, J; Mingorance, J; Herruzo, R</t>
  </si>
  <si>
    <t>Epidemiology and infection</t>
  </si>
  <si>
    <t>656-662</t>
  </si>
  <si>
    <t>2018 Apr (Epub 2018 Feb 20)</t>
  </si>
  <si>
    <t>Servicio de Medicina Preventiva,Hospital Universitario La Paz,IdiPaz. Paseo de La Castellana, 261. 28046 Madrid,Spain.</t>
  </si>
  <si>
    <t>1469-4409</t>
  </si>
  <si>
    <t>Brain disease, connectivity, plasticity and cognitive therapy: A neurological view of mental disorders.</t>
  </si>
  <si>
    <t>Lubrini, G; Martin-Montes, A; Diez-Ascaso, O; Diez-Tejedor, E</t>
  </si>
  <si>
    <t>187-191</t>
  </si>
  <si>
    <t>2018 Apr (Epub 2017 Apr 25)</t>
  </si>
  <si>
    <t>Servicio de Neurologia, Centro de Ictus, Hospital Universitario La Paz, Universidad Autonoma de Madrid, Area de Neurociencias, Instituto de Investigacion IdiPAZ, Madrid, Espana.</t>
  </si>
  <si>
    <t>In-Process</t>
  </si>
  <si>
    <t>Effects of motor imagery and action observation on hand grip strength, electromyographic activity and intramuscular oxygenation in the hand gripping gesture: A randomized controlled trial.</t>
  </si>
  <si>
    <t>Losana-Ferrer, Alejandro; Manzanas-Lopez, Sergio; Cuenca-Martinez, Ferran; Paris-Alemany, Alba; La Touche, Roy</t>
  </si>
  <si>
    <t>Human movement science</t>
  </si>
  <si>
    <t>119-131</t>
  </si>
  <si>
    <t>2018 Apr (Epub 2018 Mar 12)</t>
  </si>
  <si>
    <t>Departamento de Fisioterapia, Centro Superior de Estudios Universitarios La Salle, Universidad Autonoma de Madrid, Spain.</t>
  </si>
  <si>
    <t>1872-7646</t>
  </si>
  <si>
    <t>Automated Evaluation of Choroidal Thickness and Minimum Rim Width Thickness in Nonarteritic Anterior Ischemic Optic Neuropathy.</t>
  </si>
  <si>
    <t>Perez-Sarriegui, Ane; Munoz-Negrete, Francisco J; Noval, Susana; De Juan, Victoria; Rebolleda, Gema</t>
  </si>
  <si>
    <t>Journal of neuro-ophthalmology : the official journal of the North American Neuro-Ophthalmology Society</t>
  </si>
  <si>
    <t>2018 Mar</t>
  </si>
  <si>
    <t>Department of Ophthalmology (AP-S, FJM-N, VDJ, GR), Hospital Universitario Ramon y Cajal, Madrid, Spain; IRYCIS (FJM-N, GR), Hospital Universitario Ramon y Cajal, Madrid, Spain; Department of Ophthalmology (SN), Hospital Universitario La Paz, Madrid, Spain; and IdiPAZ (SN), Hospital Universitario La Paz, Madrid, Spain.</t>
  </si>
  <si>
    <t>1536-5166</t>
  </si>
  <si>
    <t>United States</t>
  </si>
  <si>
    <t>Mansilla Fernandez, Beatriz; Roman de Aragon, Maria; Paz Solis, Jose Francisco; Garcia Feijoo, Pablo; Roda Frade, Jose; Regojo Zapata, Maria Rita</t>
  </si>
  <si>
    <t>Neurocirugia (Asturias, Spain)</t>
  </si>
  <si>
    <t>2018 Feb 26 (Epub 2018 Feb 26)</t>
  </si>
  <si>
    <t>Servicio de Neurocirugia, Hospital Universitario La Paz, Madrid, Espana. Electronic address: Beatrizmf25@gmal.com.</t>
  </si>
  <si>
    <t>2340-6305</t>
  </si>
  <si>
    <t>Publisher</t>
  </si>
  <si>
    <t>Multimodal physiotherapy treatment based on a biobehavioral approach for patients with chronic cervico-craniofacial pain: a prospective case series.</t>
  </si>
  <si>
    <t>Marcos-Martin, Fernando; Gonzalez-Ferrero, Luis; Martin-Alcocer, Noelia; Paris-Alemany, Alba; La Touche, Roy</t>
  </si>
  <si>
    <t>Physiotherapy theory and practice</t>
  </si>
  <si>
    <t>2018 Jan 17 (Epub 2018 Jan 17)</t>
  </si>
  <si>
    <t>a Departamento de Fisioterapia , Centro Superior de Estudios Universitarios La Salle, Universidad Autonoma de Madrid , Aravaca , Madrid , Spain.</t>
  </si>
  <si>
    <t>1532-5040</t>
  </si>
  <si>
    <t>no tiene</t>
  </si>
  <si>
    <t>Cuadrado, A; Kugler, S; Lastres-Becker, I</t>
  </si>
  <si>
    <t>Pharmacological targeting of GSK-3 and NRF2 provides neuroprotection in a preclinical model of tauopathy.</t>
  </si>
  <si>
    <t>REDOX BIOLOGY</t>
  </si>
  <si>
    <t>[Cuadrado, Antonio; Lastres-Becker, Isabel] Inst Invest Biomed Alberto Sols UAM CSIC, Inst Invest Sanitaria La Paz IdiPaz, Ctr Invest Biomed Red Enfermedades Neurodegenerat, Madrid, Spain; [Cuadrado, Antonio; Lastres-Becker, Isabel] Autonomous Univ Madrid, Dept Biochem, Fac Med, Madrid, Spain; [Kuegler, Sebastian] Univ Med Gottingen, Ctr Nanoscale Microscopy &amp; Mol Physiol Brain CNMP, Dept Neurol, Gottingen, Germany</t>
  </si>
  <si>
    <t>Lastres-Becker, I (reprint author), Inst Invest Biomed Alberto Sols UAM CSIC, C Arturo Duperier 4, Madrid 28029, Spain.</t>
  </si>
  <si>
    <t>2213-2317</t>
  </si>
  <si>
    <t>Egea, J; Fabregat, I; Frapart, YM; Ghezzi, P; Gorlach, A; Kietzmann, T; Kubaichuk, K; Knaus, UG; Lopez, MG; Olaso-Gonzalez, G; Petry, A; Schulz, R; Vina, J; Winyard, P; Abbas, K; Ademowo, OS; Afonso, CB; Andreadou, I; Antelmann, H; Antunes, F; Aslan, M; Bachschmid, MM; Barbosa, RM; Belousov, V; Berndt, C; Bernlohr, D; Bertran, E; Bindoli, A; Bottari, SP; Brito, PM; Carrara, G; Casas, AI; Chatzi, A; Chondrogiannni, N; Conrad, M; Cooke, MS; Costa, JG; Cuadrado, A; Dang, PMC; De Smet, B; Debelec-Butuner, B; Dias, IHK; Dunn, JD; Edson, AJ; El Assar, M; El-Benna, J; Ferdinandy, P; Fernandes, AS; Fladmark, KE; Forstermann, U; Giniatullin, R; Giricz, Z; Gorbe, A; Griffiths, H; Hampl, V; Hanf, A; Herget, J; Hernansanz-Agustin, P; Hillion, M; Huang, J; Ilikay, S; Jansen-Durr, P; Jaquet, V; Joles, JA; Kalyanaraman, B; Kaminskyy, D; Karbaschi, M; Kleanthous, M; Klotz, LO; Korac, B; Korkmaz, KS; Koziel, R; Kracun, D; Krause, KH; Kren, V; Krieg, T; Laranjinha, J; Lazou, A; Li, H; Martinez-Ruiz, A; Matsui, R; McBean, GJ; Meredith, SP; Messens, J; Miguel, V; Mikhed, Y; Milisav, I; Milkovic, L; Miranda-Vizuete, A; Mojovic, M; Monsalve, M; Mouthuay, PA; Mulvey, J; Munzel, T; Muzykantov, V; Nguyen, ITN; Oelze, M; Oliveira, NG; Palmeira, CM; Papaevgeniou, N; Pavicevic, A; Pedre, B; Peyrot, F; Phylactides, M; Pircalabioru, GG; Pitt, AR; Poulsen, HE; Prieto, I; Rigobello, MP; Robledinos-Anton, N; Rodriguez-Manas, L; Rolo, AP; Rousset, F; Ruskovska, T; Saraiva, N; Sasson, S; Schroder, K; Semen, K; Seredenina, T; Shakirzyanova, A; Smith, GL; Soldati, T; Sousa, BC; Spickett, CM; Stancic, A; Stasia, MJ; Steinbrenner, H; Stepanic, V; Steven, S; Tokatlidis, K; Tuncay, E; Turan, B; Ursini, F; Vacek, J; Vanjnerova, O; Valentova, K; Van Breusegem, F; Varisli, L; Veal, EA; Yalcin, AS; Yelisyeyeva, O; Zarkovic, N; Zatloukalova, M; Zielonka, J; Touyz, RM; Papapetropoulos, A; Grune, T; Lamas, S; Schmidt, HHHW; Di Lisa, F; Daiber, A</t>
  </si>
  <si>
    <t>European contribution to the study of ROS: A summary of the findings and prospects for the future from the COST action BM1203 (EU-ROS) (vol 13, pg 94, 2017)</t>
  </si>
  <si>
    <t>Correction</t>
  </si>
  <si>
    <t>[Egea, J.; Lopez, M. G.] Univ Autonoma Madrid, Inst Teofilo Hernando, Sch Med, Dept Pharmacol, Madrid, Spain; [Fabregat, I.; Bertran, E.] IDIBELL, Bellvitge Biomed Res Inst, Barcelona, Spain; [Fabregat, I.; Bertran, E.] Univ Barcelona, Barcelona, Spain; [Frapart, Y. M.; Abbas, K.; Peyrot, F.] Sorbonne Paris Cite, Paris Descartes Univ, CNRS, LCBPT,UMR 8601, Paris, France; [Ghezzi, P.] Brighton &amp; Sussex Med Sch, Brighton, E Sussex, England; [Goerlach, A.; Bindoli, A.] Tech Univ Munich, German Heart Ctr Munich, Expt &amp; Mol Pediat Cardiol, Munich, Germany; [Goerlach, A.; Bindoli, A.] DZHK German Ctr Cardiovasc Res, Partner Site Munich Heart Alliance, Munich, Germany; [Kietzmann, T.; Kubaichuk, K.] Univ Oulu, Fac Biochem &amp; Mol Med, Oulu, Finland; [Kietzmann, T.; Kubaichuk, K.] Univ Oulu, Bioctr Oulu, Oulu, Finland; [Knaus, U. G.] Univ Coll Dublin, Conway Inst, Sch Med, Dublin, Ireland; [Olaso-Gonzalez, G.; Vina, J.] Univ Valencia, Dept Physiol, Valencia, Spain; [Petry, A.; Kracun, D.] Tech Univ Munich, German Heart Ctr Munich, Expt &amp; Mol Pediat Cardiol, Munich, Germany; [Schulz, R.] JLU Giessen, Inst Physiol, Giessen, Germany; [Winyard, P.] Univ Exeter, Med Sch, St Lukes Campus, Exeter EX1 2LU, Devon, England; [Ademowo, O. S.; Dias, I. H. K.; Spickett, C. M.] Aston Univ, Life &amp; Hlth Sci &amp; Aston Res Ctr Healthy Ageing, Aston Triangle, Birmingham B4 7ET, W Midlands, England; [Afonso, C. B.; Meredith, S. P.; Pitt, A. R.; Sousa, B. C.] Aston Univ, Sch Life &amp; Hlth Sci, Aston Triangle, Birmingham B47ET, W Midlands, England; [Andreadou, I.] Univ Athens, Lab Pharmacol, Fac Pharm, Athens, Greece; [Antelmann, H.; Hillion, M.] Free Univ Berlin, Inst Biol Microbiol, Berlin, Germany; [Antunes, F.] Dept Quim &amp; Bioquim, Oporto, Portugal; [Antunes, F.] Fac Ciencias, Ctr Quim &amp; Bioquim, Oporto, Portugal; [Aslan, M.] Akdeniz Univ, Dept Med Biochem, Fac Med, Antalya, Turkey; [Bachschmid, M. M.; Matsui, R.] Boston Univ, Sch Med, Vasc Biol Sect, Boston, MA USA; [Bachschmid, M. M.; Matsui, R.] Boston Univ, Sch Med, Whitaker Cardiovasc Inst, Boston, MA 02118 USA; [Barbosa, R. M.; Laranjinha, J.; Palmeira, C. M.; Rolo, A. P.] Univ Coimbra, Ctr Neurosci &amp; Cell Biol, Coimbra, Portugal; [Barbosa, R. M.; Laranjinha, J.] Univ Coimbra, Fac Pharm, Coimbra, Portugal; [Belousov, V.] Shemyakin Ovchinnikov Inst Bioorgan Chem, Mol Technol Lab, Miklukho Maklaya 16-10, Moscow 117997, Russia; [Berndt, C.] Heinrich Heine Univ, Med Fac, Dept Neurol, Dusseldorf, Germany; [Bernlohr, D.] Univ Minnesota Twin Cities, Dept Biochem, Mol Biol &amp; Biophys, Minneapolis, MN USA; [Bindoli, A.] CNR, Inst Neurosci, Padua, Italy; [Bottari, S. P.] Grenoble Alpes Univ, CNRS UMR 5309, INSERM 111029, GETI,Inst Adv Biosci, Grenoble, France; [Bottari, S. P.] CHU Grenoble, Radio Anal Lab, Grenoble, France; [Brito, P. M.; Costa, J. G.; Oliveira, N. G.] Univ Lisbon, Fac Pharm, Res Inst Med, IMed ULisboa, Lisbon, Portugal; [Brito, P. M.] Univ Beira Interior, Fac Ciencias Saude, Covilha, Portugal; [Carrara, G.; Smith, G. L.] Univ Cambridge, Dept Pathol, Cambridge, England; [Casas, A. I.; Schmidt, H. H. H. W.] Maastricht Univ, Dept Pharmacol &amp; Personalized Med, Cardiovasc Res Inst Maastricht CARIM, Maastricht, Netherlands; [Chatzi, A.; Tokatlidis, K.] Univ Glasgow, Coll Med Vet &amp; Life Sci, Inst Mol Cell &amp; Syst Biol, Univ Ave, Glasgow, Lanark, Scotland; [Chondrogiannni, N.; Papaevgeniou, N.] Natl Hellen Res Fdn, Inst Biol, Med Chem &amp; Biotechnol, 48 Vas Constantinou Ave, Athens 11635, Greece; [Conrad, M.; Cooke, M. S.] Helmholtz Ctr Munich, Inst Dev Genet, Neuherberg, Germany; [Karbaschi, M.] Florida Int Univ, Dept Environm &amp; Occupat Hlth, Oxidat Stress Grp, Miami, FL 33199 USA; [Costa, J. G.] Univ Lusofona, CBIOS, Res Ctr Biosci &amp; Hlth Technol, Lisbon, Portugal; [Cuadrado, A.; Robledinos-Anton, N.] Autonomous Univ Madrid, Ctr Invest Biomed Red Enfermedades Neurodegenerat, Inst Invest Biomed Alberto Sols UAM CSIC, Inst Invest Sanitaria Paz IdiPaz,Fac Med,Dept Bio, Madrid, Spain; [Dang, P. My-Chan; El-Benna, J.] Sorbonne Paris Cite, Univ Paris Diderot, Lab Excellence Inflamex,CNRS ERL8252, Ctr Rech Inflammat,Fac Med Xavier Bichat,INSERM U, Paris, France; [De Smet, B.] VIB, Dept Plant Syst Biol, B-9052 Ghent, Belgium; [De Smet, B.; Huang, J.; Messens, J.; Pedre, B.] VIB, Struct Biol Res Ctr, B-1050 Ghent, Belgium; [De Smet, B.] Univ Padua, Dept Biomed Sci, Padua, Italy; [De Smet, B.] Univ Padua, CNR, Inst Neurosci, Padua, Italy; [De Smet, B.; Ferdinandy, P.; Giniatullin, R.; Giricz, Z.; Gorbe, A.] Pharmahungary Grp, Szeged, Hungary; [Debelec-Butuner, B.] Ege Univ, Dept Pharmaceut Biotechnol, Fac Pharm, TR-35100 Izmir, Turkey; [Dunn, J. D.; Soldati, T.] Univ Geneva, Dept Biochem Sci 2, 30 Quai Ernest Ansermet, CH-1211 Geneva 4, Switzerland; [Edson, A. J.; Fladmark, K. E.] Univ Bergen, Dept Mol Biol, Bergen, Norway; [El Assar, M.; Rodriguez-Manas, L.] Hosp Univ Getafe, Fdn Investigat Biomed, Getafe, Spain; [Ferdinandy, P.; Giniatullin, R.; Giricz, Z.; Gorbe, A.] Semmelweis Univ, Med Fac, Dept Pharmacol &amp; Phannacotherapy, Budapest, Hungary; [Fernandes, A. S.; Saraiva, N.] Univ Lusofona, CBIOS, Res Ctr Biosci &amp; Hlth Technol, Lisbon, Portugal; [Foerstermann, U.; Li, H.] Johannes Gutenberg Univ Mainz, Dept Pharmacol, Med Ctr, Mainz, Germany; [Giniatullin, R.; Shakirzyanova, A.] Univ Eastern Finland, AI Virtanen Inst Mol Sci, Kuopio, Finland; [Griffiths, H.] Aston Univ, Life &amp; Hlth Sci, Aston Triangle, Birmingham B4 7ET, W Midlands, England; [Griffiths, H.] Aston Univ, Aston Res Ctr Healthy Ageing, Aston Triangle, Birmingham B4 7ET, W Midlands, England; [Griffiths, H.] Univ Surrey, Fac Hlth &amp; Med Sci, Guildford GU2 7XH, Surrey, England; [Hampl, V.; Herget, J.; Vanjnerova, O.] Charles Univ Prague, Dept Physiol, Fac Med 2, Prague, Czech Republic; [Hanf, A.; Mikhed, Y.; Muenzel, T.; Oelze, M.; Steven, S.] Univ Med Ctr Mainz, Ctr Cardiol, Mol Cardiol, Cardiol 1, Mainz, Germany; [Hernansanz-Agustin, P.; Martinez-Ruiz, A.] Hosp Univ La Princesa, Inst Invest Sanitaria Princesa IIS IP, Serv Immunol, Madrid, Spain; [Hernansanz-Agustin, P.] Univ Autonoma Madrid, Fac Med, Dept Bioquim, Madrid, Spain; [Hernansanz-Agustin, P.] Inst Invest Biomed Alberto Sols, Madrid, Spain; [Huang, J.] Univ Ghent, Dept Plant Biotechnol &amp; Bioinformat, B-9052 Ghent, Belgium; [Huang, J.; Messens, J.; Pedre, B.] Vrije Univ Brussel, Brussels Ctr Redox Biol, Struct Biol Brussels, B-1050 Brussels, Belgium; [Ilikay, S.; Varisli, L.] Harran Univ, Arts &amp; Sci Fac, Dept Biol, Canc Biol Lab, Osmanbey Campus, Sanliurfa, Turkey; [Jansen-Duerr, P.; Koziel, R.] Univ Innsbruck, Inst Biomed Aging Res, Innsbruck, Austria; [Jaquet, V.; Krause, K. H.; Rousset, F.; Seredenina, T.] Ctr Med Univ Geneva, Dept Pathol &amp; Immunol, Geneva, Switzerland; [Joles, J. A.; Nguyen, I. T. N.] Univ Med Ctr Utrecht, Dept Nephrol &amp;Hypertens, Utrecht, Netherlands; [Kalyanaraman, B.; Zielonka, J.] Med Coll Wisconsin, Milwaukee, WI 53226 USA; [Kaminskyy, D.; Semen, K.; Yelisyeyeva, O.] Danylo Halytsky Lviv Natl Med Univ, Lvov, Ukraine; [Kleanthous, M.; Phylactides, M.] Cyprus Inst Neurol &amp; Genet, Mol Genet Thalassaemia Dept, Nicosia, Cyprus; [Klotz, L. O.; Steinbrenner, H.] Friedrich Schiller Univ, Inst Nutr, Dept Nutrigen, Jena, Germany; [Korac, B.; Stancic, A.] Univ Belgrade, Inst Biol Res Sinisa Stankov, Belgrade, Serbia; [Korac, B.; Stancic, A.] Fac Biol, Belgrade, Serbia; [Korkmaz, K. S.] Ege Univ, Dept Bioengn, Canc Biol Lab, Fac Engn, TR-35100 Izmir, Turkey; [Kren, V.; Valentova, K.] Czech Acad Sci, Inst Microbiol, Lab Biotransforrnat, Videnska 1083, CZ-14220 Prague, Czech Republic; [Krieg, T.; Mulvey, J.] Univ Cambridge, Dept Med, Cambridge, England; [Lazou, A.] Aristotle Univ Thessaloniki, Sch Biol, Thessaloniki 54124, Greece; [Martinez-Ruiz, A.] Ctr Invest Biomed Red Enfermedades Cardiovasc CIB, Madrid, Spain; [McBean, G. J.] Univ Coll Dublin, Conway Inst, Sch Biomol &amp; Biomed Sci, Dublin, Ireland; [Miguel, V.; Lamas, S.] UAM, CSIC, Ctr Biol Mol Severo Ochoa, Madrid, Spain; [Milisav, I.] Univ Ljubljana, Inst Pathophysiol, Fac Med, Ljubljana, Slovenia; [Milisav, I.] Fac Hlth Sci, Ljubljana, Slovenia; [Milkovic, L.; Stepanic, V.] Rudjer Boskovic Inst, Div Mol Med, Zagreb, Croatia; [Miranda-Vizuete, A.] Univ Seville, Hosp Univ Virgen Rocio, CSIC, Inst Biomed Sevilla, Seville, Spain; [Mojovic, M.; Pavicevic, A.] Univ Belgrade, Fac Phys Chem, Studentski Trg 12-16, Belgrade 11000, Serbia; [Monsalve, M.; Prieto, I.] UAM, CSIC, Inst Invest Biomed Alberto Sols, Madrid, Spain; [Mouthuay, P. A.; Zarkovic, N.] Rudjer Boskovic Inst, Lab Oxidat Stress, Bijenicka 54, Zagreb 10000, Croatia; [Muzykantov, V.] Univ Penn, ITMAT CTSA Translat Res Ctr, Ctr Targeted Therapeut &amp;Translat Nanomed, Dept Pharmacol,Perelman Sch Med, Philadelphia, PA 19104 USA; [Palmeira, C. M.; Rolo, A. P.] Univ Coimbra, Dept Life Sci, Fac Sci &amp; Technol, Coimbra, Portugal; [Peyrot, F.] Paris Sorbonne Univ, ESPE Paris, Paris, France; [Pircalabioru, G. G.] Univ Bucharest, Res Inst, Bucharest, Romania; [Poulsen, H. E.] Univ Hosp Copenhagen, Lab Clin Pharmacol, Rigshosp, Copenhagen, Denmark; [Poulsen, H. E.] Univ Hosp Copenhagen, Bispebjerg Frederiksberg Hosp, Dept Clin Pharmacol, Copenhagen, Denmark; [Poulsen, H. E.] Rigshosp, Dept Q7642, Blegdamsvej 9, DK-2100 Copenhagen, Denmark; [Rigobello, M. P.] Univ Padua, Dept Biomed Sci, Via Ugo Bassi 58 b, I-35131 Padua, Italy; [Rodriguez-Manas, L.] Hosp Univ Getafe, Serv Geriatria, Getafe, Spain; [Ruskovska, T.] Goce Delcev Univ, Fac Med Sci, Stip, Macedonia; [Sasson, S.] Hebrew Univ Jerusalem, Fac Med, Inst Drug Res, Sect Pharmacol,Diabet Res Unit, Jerusalem, Israel; [Schroeder, K.] Goethe Univ, Inst Cardiovasc Physiol, Frankfurt, Germany; [Schroeder, K.; Daiber, A.] DZHK German Ctr Cardiovasc Res, Partner Site Rhine Main, Mainz, Germany; [Stasia, M. J.] Univ Grenoble Alpes, CNRS, Grenoble INP, CHU Grenoble Alpes,TIMC IMAG, F-38000 Grenoble, France; [Stasia, M. J.] CHU Grenoble, CDiReC, Pole Biol, F-38043 Grenoble, France; [Tuncay, E.; Turan, B.] Ankara Univ, Dept Biophys, Fac Med, TR-06100 Ankara, Turkey; [Ursini, F.] Univ Padua, Dept Mol Med, Padua, Italy; [Vacek, J.; Zatloukalova, M.] Palacky Univ, Fac Med &amp; Dent, Dept Med Chem &amp; Biochem, Hnevotinska 3, Olomouc 77515, Czech Republic; [Veal, E. A.] Newcastle Univ, Inst Cell &amp; Mol Biosci, Framlington Pl, Newcastle Upon Tyne, Tyne &amp; Wear, England; [Veal, E. A.] Newcastle Univ, Inst Ageing, Framlington Pl, Newcastle Upon Tyne, Tyne &amp; Wear, England; [Yalcin, A. S.] Marmara Univ, Sch Med, Dept Biochem, Istanbul, Turkey; [Touyz, R. M.] Univ Glasgow, Inst Cardiovasc &amp; Med Sci, Glasgow, Lanark, Scotland; [Papapetropoulos, A.] Univ Athens, Lab Pharmacol, Fac Pharm, Athens, Greece; [Grune, T.] German Inst Human Nutr, Dept Toxicol, Arthur Scheunert Allee 114-116, D-14558 Nuthetal, Germany; [Di Lisa, F.] Univ Padua, CNR, Inst Neurosci, Padua, Italy; [Daiber, A.] Univ Med Ctr Mainz, Mol Cardiol, Ctr Cardiol, Cardiol 1, Mainz, Germany</t>
  </si>
  <si>
    <t>Di Lisa, F (reprint author), Univ Padua, Dept Biomed Sci, Via Ugo Bassi 58 b, I-35131 Padua, Italy.; Daiber, A (reprint author), DZHK German Ctr Cardiovasc Res, Partner Site Rhine Main, Mainz, Germany.; Di Lisa, F (reprint author), Univ Padua, CNR, Inst Neurosci, Padua, Italy.; Daiber, A (reprint author), Univ Med Ctr Mainz, Mol Cardiol, Ctr Cardiol, Cardiol 1, Mainz, Germany.</t>
  </si>
  <si>
    <t>Hepatic regulation of VLDL receptor by PPARbeta/delta and FGF21 modulates non-alcoholic fatty liver disease.</t>
  </si>
  <si>
    <t>Zarei, Mohammad; Barroso, Emma; Palomer, Xavier; Dai, Jianli; Rada, Patricia; Quesada-Lopez, Tania; Escola-Gil, Joan Carles; Cedo, Lidia; Zali, Mohammad Reza; Molaei, Mahsa; Dabiri, Reza; Vazquez, Santiago; Pujol, Eugenia; Valverde, Angela M; Villarroya, Francesc; Liu, Yong; Wahli, Walter; Vazquez-Carrera, Manuel</t>
  </si>
  <si>
    <t>Molecular metabolism</t>
  </si>
  <si>
    <t>117-131</t>
  </si>
  <si>
    <t>2018 Feb (Epub 2017 Dec 19)</t>
  </si>
  <si>
    <t>Department of Pharmacology, Toxicology and Therapeutic Chemistry, Faculty of Pharmacy and Food Sciences, University of Barcelona, Institute of Biomedicine of the University of Barcelona (IBUB), Barcelona, Spain; Spanish Biomedical Research Center in Diabetes and Associated Metabolic Diseases (CIBERDEM)-Instituto de Salud Carlos III, Barcelona, Spain; Research Institute-Hospital Sant Joan de Deu, Esplugues de Llobregat, Barcelona, Spain.</t>
  </si>
  <si>
    <t>2212-8778</t>
  </si>
  <si>
    <t>Dual role of protein tyrosine phosphatase 1B in the progression and reversion of non-alcoholic steatohepatitis.</t>
  </si>
  <si>
    <t>Gonzalez-Rodriguez, Agueda; Valdecantos, M Pilar; Rada, Patricia; Addante, Annalisa; Barahona, Ines; Rey, Esther; Pardo, Virginia; Ruiz, Laura; Laiglesia, Laura M; Moreno-Aliaga, Maria J; Garcia-Monzon, Carmelo; Sanchez, Aranzazu; Valverde, Angela M</t>
  </si>
  <si>
    <t>132-146</t>
  </si>
  <si>
    <t>2018 Jan (Epub 2017 Oct 31)</t>
  </si>
  <si>
    <t>Hospital Universitario Santa Cristina, Instituto de Investigacion Sanitaria Princesa, 28009 Madrid, Spain; Centro de Investigacion Biomedica en Red de Enfermedades Hepaticas y Digestivas (CIBERehd), Instituto de Salud Carlos III, 28029 Madrid, Spain. Electronic address: aguedagr.phd@gmail.com.</t>
  </si>
  <si>
    <t>AUTORES</t>
  </si>
  <si>
    <t>TITULO</t>
  </si>
  <si>
    <t>REVISTA</t>
  </si>
  <si>
    <t>TIPO DE DOCUMENTO</t>
  </si>
  <si>
    <t>FACTOR DE IMPACTO</t>
  </si>
  <si>
    <t>CUARTIL</t>
  </si>
  <si>
    <t>DECIL</t>
  </si>
  <si>
    <t>PMID</t>
  </si>
  <si>
    <t>MATERIA</t>
  </si>
  <si>
    <t>RANKING</t>
  </si>
  <si>
    <t>DIRRECCIÓN</t>
  </si>
  <si>
    <t>REPRINT ADRESS</t>
  </si>
  <si>
    <t>CITAS</t>
  </si>
  <si>
    <t>Subset of Cortical Layer 6b Neurons Selectively Innervates Higher Order Thalamic Nuclei in Mice.</t>
  </si>
  <si>
    <t>Hoerder-Suabedissen, Anna; Hayashi, Shuichi; Upton, Louise; Nolan, Zachary; Casas-Torremocha, Diana; Grant, Eleanor; Viswanathan, Sarada; Kanold, Patrick O; Clasca, Francisco; Kim, Yongsoo; Molnar, Zoltan</t>
  </si>
  <si>
    <t>Cerebral cortex (New York, N.Y. : 1991)</t>
  </si>
  <si>
    <t>2018 Feb 22 (Epub 2018 Feb 22)</t>
  </si>
  <si>
    <t>Department of Physiology, Anatomy and Genetics, University of Oxford, Oxford OX1 3QX, UK.</t>
  </si>
  <si>
    <t>1460-2199</t>
  </si>
  <si>
    <t>Activity dependent internalization of the glutamate transporter GLT-1 requires calcium entry through the NCX sodium/calcium exchanger.</t>
  </si>
  <si>
    <t>Ibanez, Ignacio; Bartolome-Martin, David; Piniella, Dolores; Gimenez, Cecilio; Zafra, Francisco</t>
  </si>
  <si>
    <t>Neurochemistry international</t>
  </si>
  <si>
    <t>2018 Mar 21 (Epub 2018 Mar 21)</t>
  </si>
  <si>
    <t>Centro de Biologia Molecular Severo Ochoa, Facultad de Ciencias, Consejo Superior de Investigaciones Cientificas, Universidad Autonoma de Madrid, Madrid, Spain; IdiPAZ, Instituto de Salud Carlos III, Madrid, Spain.</t>
  </si>
  <si>
    <t>1872-9754</t>
  </si>
  <si>
    <t>Vicent, L; Ariza-Sole, A; Gonzalez-Juanatey, JR; Uribarri, A; Ortiz, J; de Sa, EL; Sans-Rosello, J; Querol, CT; Codina, P; Sousa-Casasnovas, I; Martinez-Selles, M</t>
  </si>
  <si>
    <t>Exercise-related severe cardiac events</t>
  </si>
  <si>
    <t>SCANDINAVIAN JOURNAL OF MEDICINE &amp; SCIENCE IN SPORTS</t>
  </si>
  <si>
    <t>[Vicent, L.; Sousa-Casasnovas, I.; Martinez-Selles, M.] Hosp Univ Gregorio Maranon, Dept Cardiol, Madrid, Spain; [Ariza-Sole, A.; Codina, P.] Hosp Univ Bellvitge, Dept Cardiol, Barcelona, Spain; [Gonzalez-Juanatey, J. R.] Hosp Univ, Dept Cardiol, Santiago De Compostela, Spain; [Uribarri, A.] Hosp Univ, Dept Cardiol, Salamanca, Spain; [Ortiz, J.] Hosp Univ Clin, Dept Cardiol, Barcelona, Spain; [Lopez de Sa, E.] Hosp Univ La Paz, Dept Cardiol, Madrid, Spain; [Sans-Rosello, J.] Hosp Univ St Pau, Dept Cardiol, Barcelona, Spain; [Querol, C. T.] Hosp Univ, Dept Cardiol, Lleida, Spain; [Martinez-Selles, M.] Univ Europea, Univ Complutense, Madrid, Spain</t>
  </si>
  <si>
    <t>Martinez-Selles, M (reprint author), Hosp Univ Gregorio Maranon, Dept Cardiol, Madrid, Spain.</t>
  </si>
  <si>
    <t>0905-7188</t>
  </si>
  <si>
    <t>Ferreira-Gonzalez, I; Abu-Assi, E; Arias, MA; Gallego, P; Sanchez-Recalde, A; del Rio, I</t>
  </si>
  <si>
    <t>Revista Espanola de Cardiologia: Current Situation and New Projects</t>
  </si>
  <si>
    <t>REVISTA ESPANOLA DE CARDIOLOGIA</t>
  </si>
  <si>
    <t>Editorial Material</t>
  </si>
  <si>
    <t>[Ferreira-Gonzalez, Ignacio; Abu-Assi, Emad; Angel Arias, Miguel; Gallego, Pastora; Sanchez-Recalde, Angel; del Rio, Iria] Revista Espanola Cardiol, Ntra Sra Guadalupe 5, Madrid 28028, Spain</t>
  </si>
  <si>
    <t>Ferreira-Gonzalez, I (reprint author), Revista Espanola Cardiol, Ntra Sra Guadalupe 5, Madrid 28028, Spain.</t>
  </si>
  <si>
    <t>0300-8932</t>
  </si>
  <si>
    <t>Lopez-Minguez, JR; Nogales-Asensio, JM; De Oliveira, EI; De Gama-Ribeiro, V; Ruiz-Salmeron, R; Arzamendi-Aizpurua, D; Costa, M; Gutierrez-Garcia, H; Fernandez-Diaz, JA; Marin-Yuste, V; Rama-Merchan, JC; Moreno, R; Alfonso-Manterola, F</t>
  </si>
  <si>
    <t>Patients Undergoing Left Atrial Appendage Closure Aged Over 80 Years Present More Bleeding Events Than Predicted by HAS-BLED Score. Results of the Ii Iberian Registry</t>
  </si>
  <si>
    <t>JACC-CARDIOVASCULAR INTERVENTIONS</t>
  </si>
  <si>
    <t>Meeting Abstract</t>
  </si>
  <si>
    <t>[Lopez-Minguez, Jose R.; Manuel Nogales-Asensio, Juan] Hosp Infanta Cristina, Badajoz, Spain; [De Oliveira, Eduardo Infante] Hosp Santa Maria, Lisbon, Portugal; [De Gama-Ribeiro, Vasco] Ctr Hosp Vila Nova de Gaia, Oporto, Portugal; [Ruiz-Salmeron, Rafael] Hosp Virgen de la Macarena, Seville, Spain; [Arzamendi-Aizpurua, Dabit] Hosp Santa Creu &amp; Sant Pau, Barcelona, Spain; [Costa, Marco] Ctr Hosp &amp; Univ Coimbra, Coimbra, Portugal; [Gutierrez-Garcia, Hipolito] Hosp Clin Valladolid, Valladolid, Spain; [Antonio Fernandez-Diaz, Jose] Hosp Puerta Hierro, Madrid, Spain; [Marin-Yuste, Victoria] Hosp Clin Barcelona, Barcelona, Spain; [Carlos Rama-Merchan, Juan] Hosp Univ Salamanca, Salamanca, Spain; [Moreno, Raul] Hosp La Paz, La Paz, Spain; [Alfonso-Manterola, Fernando] Hosp La Princesa, Madrid, Spain</t>
  </si>
  <si>
    <t>1936-8798</t>
  </si>
  <si>
    <t>1876-7605</t>
  </si>
  <si>
    <t>S59</t>
  </si>
  <si>
    <t>S60</t>
  </si>
  <si>
    <t>Lopez-Minguez, JR; Nogales-Asensio, JM; De Oliveira, EI; De Gama-Ribeiro, V; Ruiz-Salmeron, R; Arzamendi-Aizpurua, D; Costa, M; Gutierrez-Garcia, H; Fernandez-Diaz, JA; Martin-Yuste, V; Rama-Merchan, JC; Moreno, R; Alfonso-Manterola, F</t>
  </si>
  <si>
    <t>Differences in the Percentage of Events Per Patient-year After Left Atrial Appendage Closure. Results of the II Iberian Registry</t>
  </si>
  <si>
    <t>[Lopez-Minguez, Jose R.; Manuel Nogales-Asensio, Juan] Hosp Infanta Cristina, Badajoz, Spain; [De Oliveira, Eduardo Infante] Hosp Santa Maria, Lisbon, Portugal; [De Gama-Ribeiro, Vasco] Ctr Hosp Vila Nova de Gaia, Oporto, Portugal; [Ruiz-Salmeron, Rafael] Hosp Virgen de la Macarena, Seville, Spain; [Arzamendi-Aizpurua, Dabit] Hosp Santa Creu &amp; Sant Pau, Barcelona, Spain; [Costa, Marco] Ctr Hosp &amp; Univ Coimbra, Coimbra, Portugal; [Gutierrez-Garcia, Hipolito] Hosp Clin Valladolid, Valladolid, Spain; [Antonio Fernandez-Diaz, Jose] Hosp Puerta Hierro, Madrid, Spain; [Martin-Yuste, Victoria] Hosp Clin Barcelona, Barcelona, Spain; [Carlos Rama-Merchan, Juan] Hosp Univ Salamanca, Salamanca, Spain; [Moreno, Raul] Hosp La Paz, La Paz, Spain; [Alfonso-Manterola, Fernando] Hosp La Princesa, Madrid, Spain</t>
  </si>
  <si>
    <t>Bansilal, S; Bonaca, MP; Cornel, JH; Storey, RF; Bhatt, DL; Steg, G; Im, K; Murphy, SA; Angiolillo, DJ; Kiss, RG; Parkhomenko, AN; Lopez-Sendon, J; Isaza, D; Goudev, A; Kontny, F; Held, P; Jensen, EC; Braunwald, E; Sabatine, MS; Ophuis, AJO</t>
  </si>
  <si>
    <t>Ticagrelor for Secondary Prevention of Atherothrombotic Events in Patients With Multivessel Coronary Disease</t>
  </si>
  <si>
    <t>JOURNAL OF THE AMERICAN COLLEGE OF CARDIOLOGY</t>
  </si>
  <si>
    <t>[Bansilal, Sameer] Icahn Sch Med Mt Sinai, Zena &amp; Michael Weiner Cardiovasc Inst, New York, NY 10029 USA; [Bonaca, Marc P.; Bhatt, Deepak L.; Im, Kyungah; Murphy, Sabina A.; Braunwald, Eugene; Sabatine, Marc S.] Harvard Med Sch, Brigham &amp; Womens Hosp, Div Cardiovas Med, TIMI Study Grp, Off Level One,350 Longwood Ave, Boston, MA 02115 USA; [Cornel, Jan H.; Ophuis, A. J. Oude] Noordwest Ziekenhuisgrp, Dept Cardiol, Alkmaar, Netherlands; [Cornel, Jan H.; Ophuis, A. J. Oude] Dutch Network Cardiovasc Res WCN, Utrecht, Netherlands; [Storey, Robert F.] Univ Sheffield, Dept Infect Immun &amp; Cardiovasc Dis, Sheffield, S Yorkshire, England; [Steg, Gabriel] Univ Paris Diderot, Hop Bichat, AP HP, DHU,Sorbonne Paris Cite,FIRE Fibrosis Inflammat R, Paris, France; [Steg, Gabriel] INSERM, U1148, FACT French Alliance Cardiovasc Clin Trials, Paris, France; [Steg, Gabriel] Imperial Coll, Royal Brompton Hosp, Inst Cardiovasc Med &amp; Sci, Natl Heart &amp; Lung Inst, London, England; [Angiolillo, Dominick J.] Univ Florida, Coll Med, Div Cardiol, Jacksonville, FL USA; [Kiss, Robert G.] Mil Hosp, Dept Cardiol, Budapest, Hungary; [Parkhomenko, Alexander N.] Inst Cardiol, Emergency Cardiol Dept, Kiev, Ukraine; [Lopez-Sendon, Jose] Hosp Univ La Paz, Madrid, Spain; [Isaza, Daniel] Fdn Cardioinfantil, Inst Cardiol, Bogota, Cundinamarca, Colombia; [Goudev, Assen] Med Univ Sofia, Queen Ioanna Hosp, Sofia, Bulgaria; [Kontny, Frederic] Stavanger Univ Hosp, Dept Cardiol, Stavanger, Norway; [Kontny, Frederic] Drammen Heart Ctr, Drammen, Norway; [Held, Peter; Jensen, Eva C.] AstraZeneca Res &amp; Dev, Molndal, Sweden; [Ophuis, A. J. Oude] CWZ Hosp, Dept Cardiol, Nijmegen, Netherlands</t>
  </si>
  <si>
    <t>Sabatine, MS (reprint author), Harvard Med Sch, Brigham &amp; Womens Hosp, Div Cardiovas Med, TIMI Study Grp, Off Level One,350 Longwood Ave, Boston, MA 02115 USA.</t>
  </si>
  <si>
    <t>0735-1097</t>
  </si>
  <si>
    <t>Aboal, J; de Sa, EL; Martin-Asenjo, R; Masip, J; Sionis, A</t>
  </si>
  <si>
    <t>Selection of the Best of 2017 on Acute Cardiac Care</t>
  </si>
  <si>
    <t>[Aboal, Jaime] Hosp Univ Doctor Josep Trueta, Serv Cardiol, Girona, Spain; [Lopez de Sa, Esteban] Hosp Univ La Paz, Unidad Coronaria, Serv Cardiol, Madrid, Spain; [Martin-Asenjo, Roberto] Hosp Octubre, Serv Cardiol, Madrid, Spain; [Masip, Josep] Hosp Sanitas LIMA, Serv Cardiol, Barcelona, Spain; [Masip, Josep] Univ Barcelona, Consorci Sanitari Integral, Serv Med Intens, Barcelona, Spain; [Sionis, Alessandro] Univ Autonoma Barcelona, Unidad Cuidados Agudos Cardiol, Hosp Santa Creu &amp; St Pau, IIB St Pau,CIBER CV, Barcelona, Spain</t>
  </si>
  <si>
    <t>Aboal, J (reprint author), Hosp Univ Doctor Josep Trueta, Serv Cardiol, Girona, Spain.</t>
  </si>
  <si>
    <t>FEB</t>
  </si>
  <si>
    <t>Martin-Asenjo, R; Aboal, J; Masip, J; de Sa, EL; Sionis, A</t>
  </si>
  <si>
    <t>Selection of the Best of 2017 in Ischemic Heart Disease</t>
  </si>
  <si>
    <t>[Martin-Asenjo, Roberto] Hosp 12 Octubre, Serv Cardiol, Madrid, Spain; [Aboal, Jaime] Hosp Univ Doctor Josep Trueta, Serv Cardiol, Girona, Spain; [Masip, Josep] Hosp Sanitas LIMA, Serv Cardiol, Barcelona, Spain; [Masip, Josep] Univ Barcelona, Consorci Sanitari Integral, Serv Med Intens, Barcelona, Spain; [Lopez de Sa, Esteban] Hosp Univ La Paz, Unidad Coronaria, Serv Cardiol, Madrid, Spain; [Sionis, Alessandro] Univ Autonoma Barcelona, Unidad Cuidados Agudos Cardiol, Hosp Santa Creu &amp; St Pau, IIB St Pau,CIBER CV, Barcelona, Spain</t>
  </si>
  <si>
    <t>Martin-Asenjo, R (reprint author), Hosp 12 Octubre, Serv Cardiol, Madrid, Spain.</t>
  </si>
  <si>
    <t>Storey, RF; Ardissino, D; Vignali, L; Cairns, R; Becker, RC; Cannon, CP; Mahaffey, KW; Himmelmann, A; Katus, HA; James, SK; Wallentin, L</t>
  </si>
  <si>
    <t>Ischaemic Events and Stent Thrombosis following Planned Discontinuation of Study Treatment with Ticagrelor or Clopidogrel in the PLATO Study</t>
  </si>
  <si>
    <t>THROMBOSIS AND HAEMOSTASIS</t>
  </si>
  <si>
    <t>[Storey, Robert F.] Univ Sheffield, Dept Infect Immun &amp; Cardiovasc Dis, Beech Hill Rd, Sheffield S10 2RX, S Yorkshire, England; [Ardissino, Diego; Vignali, Luigi] Univ Parma, Div Cardiol, Azienda Osped, Parma, Italy; [Cairns, Richard] Worldwide Clin Trials, Nottingham, England; [Becker, Richard C.] Div Cardiovasc Hlth &amp; Dis, Cincinnati, OH USA; [Becker, Richard C.] Heart Lung &amp; Vasc Inst, Cincinnati, OH USA; [Becker, Richard C.] Univ Cincinnati, Coll Med, Cincinnati, OH USA; [Cannon, Christopher P.] Brigham &amp; Womens Hosp, Div Cardiovasc, Baim Inst Clin Res, 75 Francis St, Boston, MA 02115 USA; [Mahaffey, Kenneth W.] Stanford Univ, Dept Med, Sch Med, Stanford Ctr Clin Res SCCR, Stanford, CA 94305 USA; [Himmelmann, Anders] AstraZeneca Res &amp; Dev, Gothenburg, Sweden; [Katus, Hugo A.] Univ Klinikum Heidelberg, Med Klin, Heidelberg, Germany; [James, Stefan K.; Wallentin, Lars] Uppsala Univ, Dept Cardiol, Uppsala Clin Res Ctr, Uppsala, Sweden</t>
  </si>
  <si>
    <t>Storey, RF (reprint author), Univ Sheffield, Dept Infect Immun &amp; Cardiovasc Dis, Beech Hill Rd, Sheffield S10 2RX, S Yorkshire, England.</t>
  </si>
  <si>
    <t>0340-6245</t>
  </si>
  <si>
    <t>2567-689X</t>
  </si>
  <si>
    <t>Ferrari, R; Camici, PG; Crea, F; Danchin, N; Fox, K; Maggioni, AP; Manolis, AJ; Marzilli, M; Rosano, GMC; Lopez-Sendon, JL</t>
  </si>
  <si>
    <t>A 'diamond' approach to personalized treatment of angina</t>
  </si>
  <si>
    <t>NATURE REVIEWS CARDIOLOGY</t>
  </si>
  <si>
    <t>[Ferrari, Roberto] Univ Hosp Ferrara, Ctr Cardiol Univ, Via Aldo Moro 8, I-44124 Ferrara, Italy; [Ferrari, Roberto] GVM Care &amp; Res, Maria Cecilia Hosp, Via Corriera 1, Cotignola, RA, Italy; [Camici, Paolo G.] Univ Vita Salute San Raffaele, Via Olgettina Milano 58-60, I-20132 Milan, Italy; [Camici, Paolo G.] Osped San Raffaele, Via Olgettina Milano 58-60, I-20132 Milan, Italy; [Crea, Filippo] Catholic Univ, Dept Cardiovasc &amp; Thorac Sci, Largo Francesco Vito 1, I-00168 Rome, Italy; [Danchin, Nicolas] European Hosp Georges Pompidiou, Cardiol, 20 Rue Leblanc, F-75015 Paris, France; [Fox, Kim] Imperial Coll, Natl Heart &amp; Lung Inst, Sydney St, London SW3 6NP, England; [Fox, Kim] Royal Brompton Hosp, Inst Cardiovasc Med &amp; Sci, Sydney St, London SW3 6NP, England; [Maggioni, Aldo P.] ANMCO Res Ctr, Via A La Marmora 36, I-50121 Florence, Italy; [Manolis, Athanasios J.] Asklepe Gen Hosp, Dept Cardiol, 1 Vas Pavlou St, Athens 16673, Greece; [Marzilli, Mario] Cardiothorac Dept, Lungarno Antonio Pacinotti 43, I-56126 Pisa, Italy; [Marzilli, Mario] Osped Riuniti Valdichiana Sudest Siena, Nottola Cardiol Div, Local Nottola, I-53045 Siena, Italy; [Rosano, Giuseppe M. C.] St Georges Hosp NHS Trust, Clin Acad Grp, Blackshaw Rd, London SW17 0QT, England; [Rosano, Giuseppe M. C.] IRCCS San Raffaele, Dept Med Sci, Via Pisana 235, I-00163 Rome, Italy; [Lopez-Sendon, Jose L.] Hosp Univ La Paz, IdiPaz, Cardiol Dept, Paseo Castellana 261, Madrid 28036, Spain</t>
  </si>
  <si>
    <t>Ferrari, R (reprint author), Univ Hosp Ferrara, Ctr Cardiol Univ, Via Aldo Moro 8, I-44124 Ferrara, Italy.</t>
  </si>
  <si>
    <t>1759-5002</t>
  </si>
  <si>
    <t>Barrios, V; Escobar, C; Cosin-Sales, J; Bravo, M; Saltijeral, A; Ruiz-Ortiz, M</t>
  </si>
  <si>
    <t>Selection of the Best of 2017 in Clinical Cardiology. Continuum Healthcare Between Cardiology and Primary Care</t>
  </si>
  <si>
    <t>[Barrios, Vivencio] Univ Alcala De Henares, Hosp Univ Ramon y Cajal, Serv Cardiol, Madrid, Spain; [Escobar, Carlos] Hosp Univ La Paz, Serv Cardiol, Madrid, Spain; [Cosin-Sales, Juan] Hosp Arnau Vilanova, Serv Cardiol, Valencia, Spain; [Bravo, Marisol] Hosp Alvaro Cunqueiro, Serv Cardiol, Vigo, Pontevedra, Spain; [Saltijeral, Adriana] Hosp Univ Tajo, Serv Cardiol, Madrid, Spain; [Ruiz-Ortiz, Martin] Hosp Univ Reina Sofia, Serv Cardiol, Cordoba, Spain</t>
  </si>
  <si>
    <t>Barrios, V (reprint author), Univ Alcala De Henares, Hosp Univ Ramon y Cajal, Serv Cardiol, Madrid, Spain.</t>
  </si>
  <si>
    <t>Escobar, C; Cosin-Sales, J; Barrios, V; Bravo, M; Saltijeral, A; Ruiz-Ortiz, M</t>
  </si>
  <si>
    <t>Selection of the Best of 2017 in Clinical Cardiology. Therapeutic Novelties</t>
  </si>
  <si>
    <t>[Escobar, Carlos] Hosp Univ La Paz, Serv Cardiol, Madrid, Spain; [Cosin-Sales, Juan] Hosp Arnau Vilanova, Serv Cardiol, Valencia, Spain; [Barrios, Vivencio] Hosp Univ Ramon y Cajal, Serv Cardiol, Madrid, Spain; [Bravo, Marisol] Hosp Alvaro Cunqueiro, Serv Cardiol, Vigo, Pontevedra, Spain; [Saltijeral, Adriana] Hosp Univ Tajo, Serv Cardiol, Madrid, Spain; [Ruiz-Ortiz, Martin] Hosp Univ Reina Sofia, Serv Cardiol, Cordoba, Spain</t>
  </si>
  <si>
    <t>Escobar, C (reprint author), Hosp Univ La Paz, Serv Cardiol, Madrid, Spain.</t>
  </si>
  <si>
    <t>Ferreira, JP; Duarte, K; Montalescot, G; Pitt, B; de Sa, EL; Hamm, CW; Flather, M; Verheugt, F; Shi, H; Turgonyi, E; Orri, M; Rossignol, P; Vincent, J; Zannad, F</t>
  </si>
  <si>
    <t>Effect of eplerenone on extracellular cardiac matrix biomarkers in patients with acute ST-elevation myocardial infarction without heart failure: insights from the randomized double-blind REMINDER Study</t>
  </si>
  <si>
    <t>CLINICAL RESEARCH IN CARDIOLOGY</t>
  </si>
  <si>
    <t>[Ferreira, Joao Pedro; Duarte, Kevin; Rossignol, Patrick; Zannad, Faiez] Univ Lorraine, INSERM, Ctr Invest Clin Plurithemat 1433, F CRIN INI CRCT,U1116,CHRU Nancy, Nancy, France; [Ferreira, Joao Pedro] Univ Porto, Dept Physiol &amp; Cardiothorac Surg, Cardiovasc Res &amp; Dev Unit, Fac Med, Oporto, Portugal; [Montalescot, Gilles] Univ Paris 06, Ctr Hosp Pitie Salpetriere, AP HP, ACT Grp,Inst Cardiol, 47 Blvd Hop, F-75013 Paris, France; [Pitt, Bertram] Univ Michigan, Sch Med, Div Cardiol, Ann Arbor, MI USA; [Lopez de Sa, Esteban] Hosp Univ La Paz, Serv Cardiol, Madrid, Spain; [Hamm, Christian W.] Heart Clin, Kerckhoff Klin, Bad Nauheim, Germany; [Flather, Marcus] Univ East Anglia, Norwich Med Sch, Norwich, Norfolk, England; [Verheugt, Freek] OLVG, Amsterdam, Netherlands; [Shi, Harry; Vincent, John] Pfizer Inc, New York, NY USA; [Turgonyi, Eva; Orri, Miguel] Pfizer Ltd, Tadworth KT20 7NS, Surrey, England</t>
  </si>
  <si>
    <t>Zannad, F (reprint author), Univ Lorraine, INSERM, Ctr Invest Clin Plurithemat 1433, F CRIN INI CRCT,U1116,CHRU Nancy, Nancy, France.</t>
  </si>
  <si>
    <t>1861-0684</t>
  </si>
  <si>
    <t>Hagstrom, E; Norlund, F; Stebbins, A; Armstrong, PW; Chiswell, K; Granger, CB; Lopez-Sendon, J; Pella, D; Soffer, J; Sy, R; Wallentin, L; White, HD; Stewart, RAH; Held, C</t>
  </si>
  <si>
    <t>Psychosocial stress and major cardiovascular events in patients with stable coronary heart disease</t>
  </si>
  <si>
    <t>JOURNAL OF INTERNAL MEDICINE</t>
  </si>
  <si>
    <t>[Hagstrom, E.; Wallentin, L.; Held, C.] Uppsala Univ, Dept Med Sci, Uppsala, Sweden; [Hagstrom, E.; Wallentin, L.; Held, C.] Uppsala Univ, Uppsala Clin Res Ctr, Uppsala, Sweden; [Norlund, F.] Uppsala Univ, Dept Womens &amp; Childrens Hlth, Uppsala, Sweden; [Stebbins, A.; Chiswell, K.; Granger, C. B.] Duke Univ, Med Ctr, Duke Clin Res Inst, Durham, NC USA; [Armstrong, P. W.] Univ Alberta, Edmonton, AB, Canada; [Lopez-Sendon, J.] Hosp Univ La Paz, Inst Invest IdiPaz, Madrid, Spain; [Pella, D.] Safarik Univ, Dept Med, Kosice, Slovakia; [Soffer, J.] GlaxoSmithKline, Metab Pathways &amp; Cardiovasc Therapeut Area, Collegeville, PA USA; [Sy, R.] Univ Philippines Manila, Coll Med, Dept Internal Med, Manila, Philippines; [White, H. D.; Stewart, R. A. H.] Green Lane Cardiovasc Serv, Auckland, New Zealand; [White, H. D.; Stewart, R. A. H.] Univ Auckland, Auckland, New Zealand</t>
  </si>
  <si>
    <t>Hagstrom, E (reprint author), Uppsala Clin Res Ctr, Dag Hammarskjolds Vag 14B, SE-75237 Uppsala, Sweden.</t>
  </si>
  <si>
    <t>0954-6820</t>
  </si>
  <si>
    <t>The Presence of a CTO in a Non-Infarct-Related Artery During a STEMI Treated With Contemporary Primary PCI Is Associated With Increased Rates of Earlyand Late Cardiovascular Morbidity and Mortality: The CTO-TOTAL Substudy.</t>
  </si>
  <si>
    <t>Allahwala, Usaid K; Jolly, Sanjit S; Dzavik, Vladimir; Cairns, John A; Kedev, Sasko; Balasubramanian, Kumar; Stankovic, Goran; Moreno, Raul; Valettas, Nicholas; Bertrand, Olivier; Lavi, Shahar; Velianou, James L; Sheth, Tej; Meeks, Brandi; Brilakis, Emmanouil S; Bhindi, Ravinay</t>
  </si>
  <si>
    <t>JACC. Cardiovascular interventions</t>
  </si>
  <si>
    <t>709-711</t>
  </si>
  <si>
    <t>2018 Apr 09</t>
  </si>
  <si>
    <t>Optimal Approach for UncrossableStentRestenosis: Laser and Rotational Atherectomy Assessed by 3-DimensionalOptical Coherence Tomography.</t>
  </si>
  <si>
    <t>Irazusta, Francisco Javier; Galeote, Guillermo; Jimenez-Valero, Santiago; Caro-Codon, Juan; Sanchez-Recalde, Angel; Moreno, Raul</t>
  </si>
  <si>
    <t>e49-e50</t>
  </si>
  <si>
    <t>2018 Apr 09 (Epub 2018 Mar 14)</t>
  </si>
  <si>
    <t>Interventional Cardiology Department, La Paz University Hospital, Madrid, Spain. Electronic address: firazusta88@gmail.com.</t>
  </si>
  <si>
    <t>10.1016/j.jcin.2017.11.018</t>
  </si>
  <si>
    <t>MEDLINE:29550089</t>
  </si>
  <si>
    <t>Direct Oral Anticoagulants Versus Vitamin K Antagonists in Real-life Patients With Atrial Fibrillation. A Systematic Review and Meta-analysis.</t>
  </si>
  <si>
    <t>Escobar, Carlos; Marti-Almor, Julio; Perez Cabeza, Alejandro; Martinez-Zapata, M Jose</t>
  </si>
  <si>
    <t>Revista espanola de cardiologia (English ed.)</t>
  </si>
  <si>
    <t>2018 Mar 29 (Epub 2018 Mar 29)</t>
  </si>
  <si>
    <t>Departamento de Cardiologia, Hospital La Paz, Madrid, Spain. Electronic address: escobar_cervantes_carlos@hotmail.com.</t>
  </si>
  <si>
    <t>1885-5857</t>
  </si>
  <si>
    <t>Escobar, C; Barrios, V; Perez de Isla, L</t>
  </si>
  <si>
    <t>Semergen</t>
  </si>
  <si>
    <t>42-49</t>
  </si>
  <si>
    <t>2018  (Epub 2017 Nov 16)</t>
  </si>
  <si>
    <t>Servicio de Cardiologia, Hospital Universitario La Paz, Madrid, Espana. Electronic address: escobar_cervantes_carlos@hotmail.com.</t>
  </si>
  <si>
    <t>1578-8865</t>
  </si>
  <si>
    <t>Optimal cholesterol levels in patients in real-life. A systematic review</t>
  </si>
  <si>
    <t>Leon-Gonzalez, R; Garcia-Esquinas, E; Paredes-Galan, E; Ferrero-Martinez, AI; Gonzalez-Guerrero, JL; Hornillos-Calvo, M; Menendez-Colino, R; Torres-Torres, I; Galan, MC; Torrente-Carballido, M; Olcoz-Chiva, M; Rodriguez-Pascual, C; Rodriguez-Artalejo, F</t>
  </si>
  <si>
    <t>Health Literacy and Health Outcomes in Very Old Patients With Heart Failure</t>
  </si>
  <si>
    <t>[Leon-Gonzalez, Rocio; Garcia-Esquinas, Esther; Rodriguez-Artalejo, Fernando] Univ Autonoma Madrid Idipaz, Fac Med, Dept Med Prevent &amp; Salud Publ, CIBERESP, Madrid, Spain; [Leon-Gonzalez, Rocio; Garcia-Esquinas, Esther; Rodriguez-Artalejo, Fernando] UAM, CSIC, IMDEA Food Inst, CEI, Madrid, Spain; [Paredes-Galan, Emilio] Complejo Hosp Univ Vigo, Serv Cardiol, Vigo, Pontevedra, Spain; [Isabel Ferrero-Martinez, Ana; Torrente-Carballido, Marta; Rodriguez-Pascual, Carlos] Complejo Hosp Univ Vigo, Serv Geriatria, Vigo, Pontevedra, Spain; [Luis Gonzalez-Guerrero, Jose] Complejo Hosp Caceres, Serv Geriatria, Caceres, Spain; [Hornillos-Calvo, Mercedes] Univ Alcala de Henares, Hosp Univ Guadalajara, Serv Geriatria, Guadalajara, Spain; [Menendez-Colino, Rocio] Univ Autonoma Madrid, IdiPaz, Hosp Univ La Paz, Serv Geriatria, Madrid, Spain; [Torres-Torres, Ivett] Complejo Hosp Albacete, Serv Geriatria, Albacete, Spain; [Concepcion Galan, Maria] Univ Oviedo, Dept Med, Complejo Hosp Oviedo, Serv Geriatria, Oviedo, Asturias, Spain; [Olcoz-Chiva, Mayte] Lincoln Cty Hosp, Dept Care Elderly, Lincoln, Lincs, England; [Rodriguez-Pascual, Carlos] Univ Lincoln, Lincoln Cty Hosp, Lincoln, Lincs, England</t>
  </si>
  <si>
    <t>Rodriguez-Artalejo, F (reprint author), Univ Autonoma Madrid, Dept Med Prevent &amp; Salud Publ, Fac Med, Arzobispo Morcillo S-N, E-28049 Madrid, Spain.</t>
  </si>
  <si>
    <t>Struijk, EA; Guallar-Castillon, P; Rodriguez-Artalejo, F; Lopez-Garcia, E</t>
  </si>
  <si>
    <t>Mediterranean Dietary Patterns and Impaired Physical Function in Older Adults</t>
  </si>
  <si>
    <t>JOURNALS OF GERONTOLOGY SERIES A-BIOLOGICAL SCIENCES AND MEDICAL SCIENCES</t>
  </si>
  <si>
    <t>[Struijk, Ellen A.; Guallar-Castillon, Pilar; Rodriguez-Artalejo, Fernando; Lopez-Garcia, Esther] Univ Autonoma Madrid, Sch Med, Dept Prevent Med &amp; Publ Hlth, Arzobispo Morcillo S-N, Madrid 28029, Spain; [Struijk, Ellen A.; Guallar-Castillon, Pilar; Rodriguez-Artalejo, Fernando; Lopez-Garcia, Esther] IdiPaz Inst Invest Sanitaria Hosp Univ La Paz, Madrid, Spain; [Struijk, Ellen A.; Guallar-Castillon, Pilar; Rodriguez-Artalejo, Fernando; Lopez-Garcia, Esther] CIBERESP CIBER Epidemiol &amp; Publ Hlth, Madrid, Spain</t>
  </si>
  <si>
    <t>Struijk, EA (reprint author), Univ Autonoma Madrid, Sch Med, Dept Prevent Med &amp; Publ Hlth, Arzobispo Morcillo S-N, Madrid 28029, Spain.</t>
  </si>
  <si>
    <t>1079-5006</t>
  </si>
  <si>
    <t>Cabanas-Sanchez, V; Guallar-Castillon, P; Higueras-Fresnillo, S; Rodriguez-Artalejo, F; Martinez-Gomez, D</t>
  </si>
  <si>
    <t>Changes in Sitting Time and Cardiovascular Mortality in Older Adults</t>
  </si>
  <si>
    <t>AMERICAN JOURNAL OF PREVENTIVE MEDICINE</t>
  </si>
  <si>
    <t>[Cabanas-Sanchez, Veronica; Higueras-Fresnillo, Sara; Martinez-Gomez, David] Univ Autonoma Madrid, Dept Phys Educ Sport &amp; Human Movement, Madrid, Spain; [Guallar-Castillon, Pilar; Rodriguez-Artalejo, Fernando] Univ Autonoma Madrid, Sch Med, Dept Prevent Med &amp; Publ Hlth, Idi PAZ, Madrid, Spain; [Guallar-Castillon, Pilar; Rodriguez-Artalejo, Fernando] CIBERESP, CIBER Epidemiol &amp; Publ Hlth, Madrid, Spain; [Guallar-Castillon, Pilar; Rodriguez-Artalejo, Fernando] UAM, IMDEA Food Inst, CSIC, CEI, Madrid, Spain; [Guallar-Castillon, Pilar] Johns Hopkins Bloomberg Sch Publ Hlth, Baltimore, MD USA</t>
  </si>
  <si>
    <t>Cabanas-Sanchez, V (reprint author), C-Francisco Tomas &amp; Valiente, E-28049 Madrid 3, Spain.</t>
  </si>
  <si>
    <t>0749-3797</t>
  </si>
  <si>
    <t>Borghi, C; Rodriguez-Artalejo, F; De Backer, G; Dallongeville, J; Medina, J; Nuevo, J; Guallar, E; Perk, J; Banegas, JR; Tubach, F; Roy, C; Halcox, JP</t>
  </si>
  <si>
    <t>Serum uric acid levels are associated with cardiovascular risk score: A post hoc analysis of the EURIKA study</t>
  </si>
  <si>
    <t>INTERNATIONAL JOURNAL OF CARDIOLOGY</t>
  </si>
  <si>
    <t>[Borghi, Claudio] Univ Bologna, Dept Med &amp; Surg Sci, Bologna, Italy; [Rodriguez-Artalejo, Fernando; Banegas, Jose R.] Univ Autonoma Madrid, IdiPaz, Sch Med, Dept Prevent Med &amp; Publ Hlth, Madrid, Spain; [Rodriguez-Artalejo, Fernando; Banegas, Jose R.] Inst Salud Carlos III, CIBERESP, CIBER Epidemiol &amp; Publ Hlth, Madrid, Spain; [Rodriguez-Artalejo, Fernando] IMDEA, Food Inst, Madrid, Spain; [Rodriguez-Artalejo, Fernando] CEI UAM CSIC, Madrid, Spain; [De Backer, Guy] Univ Ghent, Dept Publ Hlth, Ghent, Belgium; [Dallongeville, Jean] Univ Lille Nord France, Inst Pasteur Lille, INSERM, U744, Lille, France; [Medina, Jesus; Nuevo, Javier] AstraZeneca, Global Med Affairs, Med Evidence &amp; Observat Res, Madrid, Spain; [Guallar, Eliseo] Johns Hopkins Bloomberg Sch Publ Hlth, Dept Epidemiol, Baltimore, MD USA; [Guallar, Eliseo] Johns Hopkins Bloomberg Sch Publ Hlth, Dept Med, Baltimore, MD USA; [Guallar, Eliseo] Johns Hopkins Bloomberg Sch Publ Hlth, Welch Ctr Prevent Epidemiol &amp; Clin Res, Baltimore, MD USA; [Perk, Joep] Linnaeus Univ, Sch Hlth &amp; Caring Sci, Kalmar, Sweden; [Tubach, Florence] Hop La Pitie Salpetriere, AP HP, Ctr Pharmacoepidemiol Cephepi, Dept Biostat Sante Publ &amp; Informat Med, Paris, France; [Tubach, Florence] INSERM, CIC EC 1425, ECEVE, UMR 1123, Paris, France; [Tubach, Florence] Sorbonne Univ, Univ Pierre &amp; Marie Curie, Paris, France; [Roy, Carine] Hop Bichat Claude Bernard, AP HP, Ctr Pharmacoepidemiol Cephepi, Dept Epidemiol &amp; Rech Clin, Paris, France; [Halcox, Julian P.] Swansea Univ, Med Sch, Inst Life Sci 2, Singleton Pk, Swansea, W Glam, Wales</t>
  </si>
  <si>
    <t>Borghi, C (reprint author), Univ Bologna, Osped Policlin S Orsola Malpighi, Dipartimento Sci Med &amp; Chirurg, Cattedra Med Interna, Via Albertoni 15, I-40138 Bologna, Italy.</t>
  </si>
  <si>
    <t>0167-5273</t>
  </si>
  <si>
    <t>Martinez-Gomez, D; Guallar-Castillon, P; Higueras-Fresnillo, S; Garcia-Esquinas, E; Lopez-Garcia, E; Bandinelli, S; Rodriguez-Artalejo, F</t>
  </si>
  <si>
    <t>Physical Activity Attenuates Total and Cardiovascular Mortality Associated With Physical Disability: A National Cohort of Older Adults</t>
  </si>
  <si>
    <t>[Martinez-Gomez, David; Higueras-Fresnillo, Sara] Univ Autonoma Madrid, Fac Teacher Training &amp; Educ, Dept Phys Educ Sport &amp; Human Movement, Campus Canto Blanco,Ctra Colmenar Km 11, E-28049 Madrid, Spain; [Guallar-Castillon, Pilar; Garcia-Esquinas, Esther; Lopez-Garcia, Esther; Rodriguez-Artalejo, Fernando] Univ Autonoma Madrid, IdiPaz, CIBER Epidemiol &amp; Publ Hlth CIBERESP, Dept Prevent Med &amp; Publ Hlth,Sch Med, Madrid, Spain; [Guallar-Castillon, Pilar; Lopez-Garcia, Esther; Rodriguez-Artalejo, Fernando] IMDEA Food Inst, Madrid, Spain; [Guallar-Castillon, Pilar; Lopez-Garcia, Esther; Rodriguez-Artalejo, Fernando] CEI UAM CSIC, Madrid, Spain; [Bandinelli, Stefania] Local Hlth Tuscany Ctr, Geriatr Unit, Florence, Italy</t>
  </si>
  <si>
    <t>Martinez-Gomez, D (reprint author), Univ Autonoma Madrid, Fac Teacher Training &amp; Educ, Dept Phys Educ Sport &amp; Human Movement, Campus Canto Blanco,Ctra Colmenar Km 11, E-28049 Madrid, Spain.</t>
  </si>
  <si>
    <t>Chan, JYK; Garcia-Esquinas, E; Ko, OH; Tong, MCF; Lin, SY</t>
  </si>
  <si>
    <t>The Association Between Diabetes and Olfactory Function in Adults</t>
  </si>
  <si>
    <t>CHEMICAL SENSES</t>
  </si>
  <si>
    <t>[Chan, Jason Ying Kuen; Tong, Michael C. F.] Chinese Univ Hong Kong, Dept Otorhinolaryngol Head &amp; Neck Surg, Shatin, Hong Kong, Peoples R China; [Garcia-Esquinas, Esther] Univ Autonoma Madrid, Sch Med, Dept Prevent Med &amp; Publ Hlth, Ciber Epidemiol &amp; Publ Hlth CIBERESP, Ciudad Univ Cantoblanco, E-28049 Madrid, Spain; [Ko, Owen H.] Chinese Univ Hong Kong, Dept Med &amp; Therapeut, Ngan Shing St, Shatin, Hong Kong, Peoples R China; [Lin, Sandra Y.] Johns Hopkins Med Inst, Dept Otolaryngol Head &amp; Neck Surg, 601 N Caroline St, Baltimore, MD 21287 USA</t>
  </si>
  <si>
    <t>Chan, JYK (reprint author), Prince Wales Hosp, Dept Otorhinolaryngol Head &amp; Neck Surg, Room 84026,6-F Lui Che Woo Clin Sci Bldg, Shatin, Hong Kong, Peoples R China.</t>
  </si>
  <si>
    <t>0379-864X</t>
  </si>
  <si>
    <t>Kim, J; Garcia-Esquinas, E; Navas-Acien, A; Choi, YH</t>
  </si>
  <si>
    <t>Blood and urine cadmium concentrations and walking speed in middle-aged and older US adults</t>
  </si>
  <si>
    <t>ENVIRONMENTAL POLLUTION</t>
  </si>
  <si>
    <t>[Kim, Junghoon; Choi, Yoon-Hyeong] Gachon Univ, Dept Prevent Med, Coll Med, 155 Gaetbeol Ro, Incheon 21999, South Korea; [Garcia-Esquinas, Esther] Univ Autonoma Madrid, IdiPaz &amp; Ciber Epidemiol &amp; Publ Hlth CIBERESP, Dept Med Prevent &amp; Salud Publ, Madrid, Spain; [Navas-Acien, Ana] Columbia Mailman Sch Publ Hlth, Dept Environm Hlth Sci, New York, NY USA; [Navas-Acien, Ana] Johns Hopkins Bloomberg Sch Publ Hlth, Dept Environm Hlth Sci, Baltimore, MD USA; [Choi, Yoon-Hyeong] Gachon Univ, Gachon Adv Inst Hlth Sci &amp; Technol, Incheon, South Korea</t>
  </si>
  <si>
    <t>Choi, YH (reprint author), Gachon Univ, Dept Prevent Med, Coll Med, 155 Gaetbeol Ro, Incheon 21999, South Korea.</t>
  </si>
  <si>
    <t>0269-7491</t>
  </si>
  <si>
    <t>Prospective association between added sugars and frailty in older adults.</t>
  </si>
  <si>
    <t>Laclaustra, Martin; Rodriguez-Artalejo, Fernando; Guallar-Castillon, Pilar; Banegas, Jose R; Graciani, Auxiliadora; Garcia-Esquinas, Esther; Ordovas, Jose; Lopez-Garcia, Esther</t>
  </si>
  <si>
    <t>2018 Apr 09 (Epub 2018 Apr 09)</t>
  </si>
  <si>
    <t>Instituto de Investigacion Sanitaria de Aragon (IIS Aragon), Translational Research Unit, Hospital Universitario Miguel Servet, Universidad de Zaragoza and CIBERCV, Zaragoza, Spain.</t>
  </si>
  <si>
    <t>1938-3207</t>
  </si>
  <si>
    <t>Consumption of meat in relation to physical functioning in the Seniors-ENRICA cohort.</t>
  </si>
  <si>
    <t>Struijk, Ellen A; Banegas, Jose R; Rodriguez-Artalejo, Fernando; Lopez-Garcia, Esther</t>
  </si>
  <si>
    <t>BMC medicine</t>
  </si>
  <si>
    <t>2018 Apr 05</t>
  </si>
  <si>
    <t>Department of Preventive Medicine and Public Health, School of Medicine, Universidad Autonoma de Madrid, Avda. Arzobispo Morcillo, 4, 28029, Madrid, Spain. ellen.struijk@uam.es.</t>
  </si>
  <si>
    <t>1741-7015</t>
  </si>
  <si>
    <t>Association between serum uric acid concentrations and grip strength: Is there effect modification by age?</t>
  </si>
  <si>
    <t>Garcia-Esquinas, Esther; Rodriguez-Artalejo, Fernando</t>
  </si>
  <si>
    <t>Clinical nutrition (Edinburgh, Scotland)</t>
  </si>
  <si>
    <t>566-572</t>
  </si>
  <si>
    <t>2018 Apr (Epub 2017 Jan 17)</t>
  </si>
  <si>
    <t>Department of Preventive Medicine and Public Health, Universidad Autonoma de Madrid/IdiPaz, Madrid, Spain; CIBER of Epidemioloy and Public Health (CIBERESP), Madrid, Spain. Electronic address: esthergge@gmail.com.</t>
  </si>
  <si>
    <t>1532-1983</t>
  </si>
  <si>
    <t>Coffee consumption and risk of physical function impairment, frailty and disability in older adults.</t>
  </si>
  <si>
    <t>Machado-Fragua, Marcos D; Struijk, Ellen A; Graciani, Auxiliadora; Guallar-Castillon, Pilar; Rodriguez-Artalejo, Fernando; Lopez-Garcia, Esther</t>
  </si>
  <si>
    <t>European journal of nutrition</t>
  </si>
  <si>
    <t>2018 Mar 16 (Epub 2018 Mar 16)</t>
  </si>
  <si>
    <t>Department of Preventive Medicine and Public Health, School of Medicine, Universidad Autonoma de Madrid, C/Arzobispo Morcillo, s/n, 28029, Madrid, Spain. marcos.machado@uam.es.</t>
  </si>
  <si>
    <t>1436-6215</t>
  </si>
  <si>
    <t>Housing conditions and risk of physical function limitations: a prospective study of community-dwelling older adults.</t>
  </si>
  <si>
    <t>Perez-Hernandez, Bibiana; Lopez-Garcia, Esther; Graciani, Auxiliadora; Ayuso-Mateos, Jose Luis; Rodriguez-Artalejo, Fernando; Garcia-Esquinas, Esther</t>
  </si>
  <si>
    <t>Journal of public health (Oxford, England)</t>
  </si>
  <si>
    <t>Department of Preventive Medicine and Public Health, Universidad Autonoma de Madrid/ IdiPaz and CIBER of Epidemiology and Public Health (CIBERESP), Madrid, Spain.</t>
  </si>
  <si>
    <t>1741-3850</t>
  </si>
  <si>
    <t>Coffee Consumption and Cardiovascular Disease: A Condensed Review of Epidemiological Evidence and Mechanisms.</t>
  </si>
  <si>
    <t>Rodriguez-Artalejo, Fernando; Lopez-Garcia, Esther</t>
  </si>
  <si>
    <t>Journal of agricultural and food chemistry</t>
  </si>
  <si>
    <t>2018 Jan 10 (Epub 2018 Jan 10)</t>
  </si>
  <si>
    <t>Department of Preventive Medicine and Public Health, School of Medicine, Universidad Autonoma de Madrid/IdiPAZ , 28029 Madrid, Spain.</t>
  </si>
  <si>
    <t>1520-5118</t>
  </si>
  <si>
    <t>American journal of clinical nutrition</t>
  </si>
  <si>
    <t>Blatny, J; Jimenez-Yuste, V; Rodriguez-Merchan, EC; Lobet, S; Diego, DAG; Garcia-Barcenilla, S</t>
  </si>
  <si>
    <t>Radiosynovectomy-an important treatment option for patients with target joint</t>
  </si>
  <si>
    <t>HAEMOPHILIA</t>
  </si>
  <si>
    <t>[Blatny, J.] CUH Brno, Dept Paediat Haematol, Brno, Czech Republic; [Jimenez-Yuste, V.] La Paz Univ Hosp, Hemostasis Unit, Madrid, Spain; [Rodriguez-Merchan, E. C.] La Paz Univ Hosp, Dept Orthopaed Surg, Madrid, Spain; [Lobet, S.] Clin Univ St Luc, Div Phys Med &amp; Rehabil, Brussels, Belgium; [Garcia Diego, D. -A.] Federac Espanola Hemofilia, Madrid, Spain; [Garcia-Barcenilla, S.] La Paz Univ Hosp, Madrid, Spain</t>
  </si>
  <si>
    <t>1351-8216</t>
  </si>
  <si>
    <t>Garcia, S; Acuna, P; Cebanu, T; Justo, R; Monzon, E; Butta, N; Fernandez, I; Jimenez, V</t>
  </si>
  <si>
    <t>Thrombin generation assay: A nurse practical point of view</t>
  </si>
  <si>
    <t>[Garcia, S.; Acuna, P.; Cebanu, T.; Justo, R.; Butta, N.; Fernandez, I.; Jimenez, V.] Hosp Univ La Paz, Coagulopathies Unit, IDIPAZ, Madrid, Spain; [Monzon, E.] Hosp Univ La Paz, Coagulopathies Unit, Madrid, Spain</t>
  </si>
  <si>
    <t>Eichler, H; Angchaisuksiri, P; Kavakli, K; Knoebl, P; Windyga, J; Jimenez-Yuste, V; Friedrich, U; Anderson, PD; Chowdary, P</t>
  </si>
  <si>
    <t>Concizumab exposure-response modeling in hemophilia A patients</t>
  </si>
  <si>
    <t>[Eichler, H.] Saarland Univ, Inst Clin Hemostaseol &amp; Transfus Med, Homburg, Germany; [Eichler, H.] Univ Hosp, Homburg, Germany; [Angchaisuksiri, P.] Mahidol Univ, Ramathibodi Hosp, Div Hematol, Dept Med, Bangkok, Thailand; [Kavakli, K.] Ege Univ, Childrens Hosp, Dept Hematol, Izmir, Turkey; [Knoebl, P.] Med Univ Vienna, Div Hematol &amp; Hemostasis, Dept Med, Vienna, Austria; [Windyga, J.] Inst Hematol &amp; Transfus Med, Dept Disorders Hemostasis &amp; Internal Med, Warsaw, Poland; [Jimenez-Yuste, V.] La Paz Univ Hosp, Hematol Dept, Madrid, Spain; [Friedrich, U.; Anderson, P. D.] Novo Nordisk AS, Copenhagen, Denmark; [Chowdary, P.] Royal Free London NHS Fdn Trust, KD Haemophilia Ctr, London, England; [Chowdary, P.] Royal Free London NHS Fdn Trust, Thrombosis Ctr, London, England</t>
  </si>
  <si>
    <t>Roman, MA; Acuna, P; Butta, N; Salces, MM; Pollmar, MR; Bello, IF; Yuste, VJ</t>
  </si>
  <si>
    <t>The experience of switching factors for treatment of severe hemophilia A patients</t>
  </si>
  <si>
    <t>[Alvarez Roman, M.; Acuna, P.; Butta, N.; Martin Salces, M.; Rivas Pollmar, M.; Fernandez Bello, I.; Jimenez Yuste, V.] Hosp Univ La Paz Idipaz, Madrid, Spain</t>
  </si>
  <si>
    <t>Yang, S; Pascual-Guiral, S; Ponce, R; Gimenez-Llort, L; Baltrons, MA; Arancio, O; Palacio, JR; Clos, VM; Yuste, VJ; Bayascas, JR</t>
  </si>
  <si>
    <t>Reducing the Levels of Akt Activation by PDK1 Knock-in Mutation Protects Neuronal Cultures against Synthetic Amyloid-Beta Peptides</t>
  </si>
  <si>
    <t>FRONTIERS IN AGING NEUROSCIENCE</t>
  </si>
  <si>
    <t>[Yang, Shaobin; Pascual-Guiral, Sonia; Ponce, Rebeca; Yuste, Victor J.; Bayascas, Jose R.] Univ Autonoma Barcelona, Inst Neurociencies, Dept Bloquimi &amp; Biol Mol, Unitat Bioquim Med, Barcelona, Spain; [Gimenez-Llort, Lydia] Univ Autonoma Barcelona, Inst Neurociencies, Dept Psiquiatria &amp; Med Legal, Barcelona, Spain; [Baltrons, Maria A.] Univ Autonoma Barcelona, Inst Biotechnol &amp; Biomed, Dept Bioquim &amp; Biol Mol, Barcelona, Spain; [Arancio, Ottavio] Columbia Univ, Taub Inst Res Alzheimers Dis &amp; Acing Brain, Dept Pathol, New York, NY USA; [Palacio, Jose R.] Univ Autonoma Barcelona, Inst Biotechnol &amp; Biomed, Dept Biol Cell, Fisiol Immunol, Barcelona, Spain; [Clos, Victoria M.] Univ Autonoma Barcelona, Inst Neurociencies, Dept Farmacol Terapeut &amp; Toxicol, Barcelona, Spain</t>
  </si>
  <si>
    <t>Bayascas, JR (reprint author), Univ Autonoma Barcelona, Inst Neurociencies, Dept Bloquimi &amp; Biol Mol, Unitat Bioquim Med, Barcelona, Spain.</t>
  </si>
  <si>
    <t>1663-4365</t>
  </si>
  <si>
    <t>JAN 8</t>
  </si>
  <si>
    <t>Dolan, G; Benson, G; Duffy, A; Hermans, C; Jimenez-Yuste, V; Lambert, T; Ljung, R; Morfini, M; Salek, SZ</t>
  </si>
  <si>
    <t>Haemophilia B: Where are we now and what does the future hold?</t>
  </si>
  <si>
    <t>BLOOD REVIEWS</t>
  </si>
  <si>
    <t>[Dolan, Gerry] St Thomas Hosp, Ctr Haemostasis &amp; Thrombosis, Westminster Bridge Rd, London SE1 7EH, England; [Benson, Gary] Belfast City Hosp, Haemophilia &amp; Thrombosis Ctr, Belfast, Antrim, North Ireland; [Duffy, Anne] World Federat Hemophilia WFH Psychosocial Comm, Cork, Ireland; [Hermans, Cedric] Clin Univ St Luc, Div Haematol, Haemostasis &amp; Thrombosis Unit, Brussels, Belgium; [Jimenez-Yuste, Victor] Univ Autonoma Madrid, Hosp Univ La Paz, Unidad Hemostasia, Serv Hematol &amp; Hemoterapia, Madrid, Spain; [Lambert, Thierry] Bicetre AP HP Hosp, Fac Med Paris 11, Hemophilia Care Ctr, Paris, France; [Ljung, Rolf] Lund Univ, Skane Univ Hosp, Malmo Ctr Thrombosis &amp; Haemostasis, Dept Paediat, Malmo, Sweden; [Morfini, Massimo] Italian Assoc, Haemophilia Ctr AICE, Florence, Italy; [Salek, Silva Zupancic] Univ Hosp Ctr Zagreb, Dept Haematol, Natl Haemophilia &amp; Thrombophilia Ctr, Zagreb, Croatia; [Salek, Silva Zupancic] Univ Zagreb, Sch Med, Zagreb, Croatia; [Salek, Silva Zupancic] Univ Osijek, Sch Med, Osijek, Croatia</t>
  </si>
  <si>
    <t>Dolan, G (reprint author), St Thomas Hosp, Ctr Haemostasis &amp; Thrombosis, Westminster Bridge Rd, London SE1 7EH, England.</t>
  </si>
  <si>
    <t>0268-960X</t>
  </si>
  <si>
    <t>De la Corte-Rodriguez, H; Rodriguez-Merchan, EC; Alvarez-Roman, MT; Martin-Salces, M; Martinoli, C; Jimenez-Yuste, V</t>
  </si>
  <si>
    <t>The value of HEAD-US system in detecting subclinical abnormalities in joints of patients with hemophilia</t>
  </si>
  <si>
    <t>EXPERT REVIEW OF HEMATOLOGY</t>
  </si>
  <si>
    <t>[De la Corte-Rodriguez, Hortensia] La Paz Univ Hosp IdiPaz, Dept Phys Med &amp; Rehabil, Madrid, Spain; [Carlos Rodriguez-Merchan, E.] La Paz Univ Hosp IdiPaz, Dept Orthopaed Surg, Paseo Castellana 261, Madrid 28046, Spain; [Teresa Alvarez-Roman, M.; Martin-Salces, Monica; Jimenez-Yuste, Victor] La Paz Univ Hosp IdiPaz, Dept Hematol, Madrid, Spain; [Martinoli, Carlo] Univ Genoa, Dept Hlth Sci, Osped Policlin San Martino, Radiol 3, Genoa, Italy</t>
  </si>
  <si>
    <t>Rodriguez-Merchan, EC (reprint author), La Paz Univ Hosp IdiPaz, Dept Orthopaed Surg, Paseo Castellana 261, Madrid 28046, Spain.</t>
  </si>
  <si>
    <t>1747-4086</t>
  </si>
  <si>
    <t>Factors Involved in Maintaining Haemostasis in Patients with Myelodysplastic Syndrome.</t>
  </si>
  <si>
    <t>Fernandez Bello, Ihosvany; Jimenez-Yuste, Victor; de Paz, Raquel; Martin Salces, Monica; Justo Sanz, Raul; Monzon Manzano, Elena; Arias-Salgado, Elena G; Alvarez Roman, Maria Teresa; Rivas Pollmar, Maria Isabel; Goyanes, Isabel; Butta, Nora V</t>
  </si>
  <si>
    <t>Thrombosis and haemostasis</t>
  </si>
  <si>
    <t>734-744</t>
  </si>
  <si>
    <t>2018 Apr (Epub 2018 Mar 19)</t>
  </si>
  <si>
    <t>Hematology and Hemotherapy Unit, University Hospital La Paz, Madrid, Spain.</t>
  </si>
  <si>
    <t>Rizzetti, DA; da Silva, TM; Escobar, AG; Piagette, J; Pecanha, FM; Vassallo, DV; Alonso, MJ; Salaices, M; Wiggers, GA</t>
  </si>
  <si>
    <t>Mercury-induced vascular dysfunction is mediated by angiotensin II AT-1 receptor upregulation</t>
  </si>
  <si>
    <t>ENVIRONMENTAL RESEARCH</t>
  </si>
  <si>
    <t>[Rizzetti, Danize A.; da Silva, Taiz M.; Escobar, Alyne G.; Piagette, Janaina; Pecanha, Franck M.; Wiggers, Giulia A.] Univ Fed Pampa, Cardiovasc Physiol Lab, BR 472,Km 592, Uruguaiana, RS, Brazil; [Vassallo, Dalton V.] Univ Fed Espirito Santo, Cardiac Electromech &amp; Vasc React Lab, Marechal Campos 1468, Vitoria, ES, Brazil; [Alonso, Maria J.] Univ Rey Juan Carlos, Dept Basic Hlth Sci, C Atenas S-N, Alcorcon, Spain; [Salaices, Mercedes] Univ Autonoma Madrid, Dept Pharmacol, C Arzobispo Morcillo 4, Madrid, Spain</t>
  </si>
  <si>
    <t>Wiggers, GA (reprint author), Univ Fed Pampa, Cardiovasc Physiol Lab, BR 472,Km 592, Uruguaiana, RS, Brazil.</t>
  </si>
  <si>
    <t>0013-9351</t>
  </si>
  <si>
    <t>Cat, AND; Callera, GE; Friederich-Persson, M; Sanchez, A; Dulak-Lis, MG; Tsiropoulou, S; Montezano, AC; He, Y; Briones, AM; Jaisser, F; Touyz, RM</t>
  </si>
  <si>
    <t>Vascular dysfunction in obese diabetic db/db mice involves the interplay between aldosterone/mineralocorticoid receptor and Rho kinase signaling</t>
  </si>
  <si>
    <t>[Cat, Aurelie Nguyen Dinh; Friederich-Persson, Malou; Dulak-Lis, Maria Gabriela; Tsiropoulou, Sofia; Montezano, Augusto C.; Touyz, Rhian M.] Univ Glasgow, Inst Cardiovasc &amp; Med Sci, Glasgow, Lanark, Scotland; [Callera, Glaucia E.; He, Ying; Touyz, Rhian M.] Univ Ottawa, Ottawa Hosp, Res Inst, Kidney Res Ctr, Ottawa, ON, Canada; [Friederich-Persson, Malou] Uppsala Univ, Med Cell Biol, Uppsala, Sweden; [Sanchez, Ana] Univ Complutense, Fac Farm, Dept Fisiol, Madrid, Spain; [Briones, Ana M.] Univ Autonoma Madrid, CIBER Enfermedades Cardiovasc, Sch Med, Dept Pharmacol, Madrid, Spain; [Jaisser, Frederic] Ctr Rech Cordeliers, INSERM Team 1 1138, Paris, France</t>
  </si>
  <si>
    <t>Cat, AND (reprint author), Univ Glasgow, Inst Cardiovasc &amp; Med Sci, Glasgow, Lanark, Scotland.</t>
  </si>
  <si>
    <t>Regulator of calcineurin 1 modulates vascular contractility and stiffness through the upregulation of COX-2-derived prostanoids.</t>
  </si>
  <si>
    <t>Garcia-Redondo, Ana B; Esteban, Vanesa; Briones, Ana M; Diaz Del Campo, Lucia S; Gonzalez-Amor, Maria; Mendez-Barbero, Nerea; Campanero, Miguel R; Redondo, Juan M; Salaices, Mercedes</t>
  </si>
  <si>
    <t>Pharmacological research</t>
  </si>
  <si>
    <t>2018 Jan 05 (Epub 2018 Jan 05)</t>
  </si>
  <si>
    <t>Departamento de Farmacologia, Facultad de Medicina, Universidad Autonoma de Madrid, Instituto de Investigacion Hospital Universitario La Paz (IdiPAZ), Madrid, Spain; CIBER de Enfermedades Cardiovasculares, Spain.</t>
  </si>
  <si>
    <t>1096-1186</t>
  </si>
  <si>
    <t>The impact of obesity in the cardiac lipidome and its consequences in the cardiac damage observed in obese rats.</t>
  </si>
  <si>
    <t>Marin-Royo, Gema; Martinez-Martinez, Ernesto; Gutierrez, Beatriz; Jurado-Lopez, Raquel; Gallardo, Isabel; Montero, Olimpio; Bartolome, M Visitacion; Roman, Jose Alberto San; Salaices, Mercedes; Nieto, Maria Luisa; Cachofeiro, Victoria</t>
  </si>
  <si>
    <t>Clinica e investigacion en arteriosclerosis : publicacion oficial de la Sociedad Espanola de Arteriosclerosis</t>
  </si>
  <si>
    <t>2018  (Epub 2017 Aug 30)</t>
  </si>
  <si>
    <t>Departamento de Fisiologia, Facultad de Medicina, Universidad Complutense de Madrid and Instituto de Investigacion Sanitaria Gregorio Maranon (IiSGM), Spain.</t>
  </si>
  <si>
    <t>1578-1879</t>
  </si>
  <si>
    <t>Espinosa-Diez, C; Miguel, V; Vallejo, S; Sanchez, FJ; Sandoval, E; Blanco, E; Cannata, P; Peiro, C; Sanchez-Ferrer, CF; Lamas, S</t>
  </si>
  <si>
    <t>Role of glutathione biosynthesis in endothelial dysfunction and fibrosis</t>
  </si>
  <si>
    <t>[Espinosa-Diez, Cristina; Miguel, Veronica; Sanchez, Francisco J.; Sandoval, Elena; Blanco, Eva; Lamas, Santiago] CSIC UAM, Ctr Biol Mol Severo Ochoa, Dept Cell Biol &amp; Immunol, Madrid, Spain; [Vallejo, Susana; Peiro, Concepcion; Sanchez-Ferrer, Carlos F.] Univ Autonoma Madrid, Fac Med, Dept Pharmacol, Madrid, Spain; [Vallejo, Susana; Peiro, Concepcion; Sanchez-Ferrer, Carlos F.] Hosp Univ La Paz IdiPAZ, Inst Invest Sanitaria, Madrid, Spain; [Cannata, Pablo] Univ Autonoma Madrid, Fdn Jimenez Diaz, Inst Invest Sanitarias, Dept Pathol, Madrid, Spain; [Sandoval, Elena] Univ Guadalajara, Ctr Univ Ciencias Biol &amp; Agr, Dept Biol Celular &amp; Mol, Guadalajara, Jalisco, Mexico</t>
  </si>
  <si>
    <t>Lamas, S (reprint author), CSIC UAM, Ctr Biol Mol Severo Ochoa, Nicolas Cabrera 1, Madrid 28049, Spain.</t>
  </si>
  <si>
    <t>Olivares-Silva, F; Landaeta, R; Aranguiz, P; Bolivar, S; Humeres, C; Anfossi, R; Vivar, R; Boza, P; Munoz, C; Pardo-Jimenez, V; Peiro, C; Sanchez-Ferrer, CF; Diaz-Araya, G</t>
  </si>
  <si>
    <t>Heparan sulfate potentiates leukocyte adhesion on cardiac fibroblast by enhancing Vcam-1 and Icam-1 expression</t>
  </si>
  <si>
    <t>BIOCHIMICA ET BIOPHYSICA ACTA-MOLECULAR BASIS OF DISEASE</t>
  </si>
  <si>
    <t>[Olivares-Silva, Francisco; Landaeta, Rodolfo; Aranguiz, Pablo; Bolivar, Samir; Humeres, Claudio; Anfossi, Renatto; Vivar, Raul; Boza, Pia; Munoz, Claudia; Pardo-Jimenez, Viviana; Diaz-Araya, Guillermo] Univ Chile, Fac Chem &amp; Pharmaceut Sci, Adv Ctr Chron Dis ACCDiS, Santiago 8380492, Chile; [Olivares-Silva, Francisco; Landaeta, Rodolfo; Aranguiz, Pablo; Bolivar, Samir; Humeres, Claudio; Anfossi, Renatto; Vivar, Raul; Boza, Pia; Munoz, Claudia; Pardo-Jimenez, Viviana; Diaz-Araya, Guillermo] Univ Chile, Fac Med, Santiago, Chile; [Bolivar, Samir] Atlantic Univ, Fac Chem &amp; Pharm, Barranquilla, Colombia; [Peiro, Concepcion; Sanchez-Ferrer, Carlos F.] Univ Autonoma Madrid, Dept Pharmacol, Fac Med, Madrid, Spain; [Peiro, Concepcion; Sanchez-Ferrer, Carlos F.] Hosp Univ La Paz, Inst Invest Sanitaria, IdiPAZ, Madrid, Spain; [Diaz-Araya, Guillermo] Univ Chile, Fac Chem &amp; Pharmaceut Sci, Dept Pharmacol &amp; Toxicol Chem, Santiago, Chile</t>
  </si>
  <si>
    <t>Diaz-Araya, G (reprint author), Univ Chile, Fac Chem &amp; Pharmaceut Sci, Adv Ctr Chron Dis ACCDiS, Santiago 8380492, Chile.; Diaz-Araya, G (reprint author), Univ Chile, Fac Chem &amp; Pharmaceut Sci, Dept Chem Pharmacol &amp; Toxicol, Santiago 8380492, Chile.</t>
  </si>
  <si>
    <t>0925-4439</t>
  </si>
  <si>
    <t>de la Calle-Prieto, F; Gomez, MPR; Beltran, LC; Gorraiz, FJB</t>
  </si>
  <si>
    <t>Painless nodule on the hand</t>
  </si>
  <si>
    <t>ENFERMEDADES INFECCIOSAS Y MICROBIOLOGIA CLINICA</t>
  </si>
  <si>
    <t>[de la Calle-Prieto, Fernando] Hosp Univ La Paz Carlos III Cantoblanco, Ctr Referenda Nacl Patol Trop Importada Adultos &amp;, Serv Med Interna, Unidad Med Trop &amp; Viajero,IdiPAZ, Madrid, Spain; [Romero Gomez, Maria Pilar] Hosp Univ La Paz Carlos III Cantoblanco, Serv Microbiol &amp; Parasitol, Madrid, Spain; [Cuevas Beltran, Laureano] Inst Salud Carlos III, Ctr Nacl Microbiol, Madrid, Spain; [Bru Gorraiz, Francisco Javier] Ayuntamiento Madrid, Inst Salud Publ, Dermatol, Madrid, Spain</t>
  </si>
  <si>
    <t>de la Calle-Prieto, F (reprint author), Hosp Univ La Paz Carlos III Cantoblanco, Ctr Referenda Nacl Patol Trop Importada Adultos &amp;, Serv Med Interna, Unidad Med Trop &amp; Viajero,IdiPAZ, Madrid, Spain.</t>
  </si>
  <si>
    <t>0213-005X</t>
  </si>
  <si>
    <t>Mora-Rillo, M; Diaz-Menendez, M; Crespillo-Andujar, C; Arribas, JR</t>
  </si>
  <si>
    <t>Autochthonous Crimean-Congo haemorrhagic fever in Spain: So much to learn</t>
  </si>
  <si>
    <t>[Mora-Rillo, Marta; Arribas, Jose R.] Hosp Univ La Paz Carlos III, Infect Dis Unit, Internal Med Dept, Madrid, Spain; [Diaz-Menendez, Marta; Crespillo-Andujar, Clara] Hosp Univ La Paz Carlos III, Trop Med Unit, Internal Med Dept, Madrid, Spain</t>
  </si>
  <si>
    <t>Mora-Rillo, M (reprint author), Hosp Univ La Paz Carlos III, Infect Dis Unit, Internal Med Dept, Madrid, Spain.</t>
  </si>
  <si>
    <t>Buckley, RD; Montejano, R; Stella-Ascariz, N; Arribas, JR</t>
  </si>
  <si>
    <t>New Strategies of ARV: the Road to Simplification</t>
  </si>
  <si>
    <t>CURRENT HIV/AIDS REPORTS</t>
  </si>
  <si>
    <t>[de Miguel Buckley, Rosa; Montejano, Rocio; Stella-Ascariz, Natalia; Arribas, Jose R.] Hosp Univ La Paz IdiPAZ, HIV Unit, Internal Med Serv, Madrid, Spain; [Arribas, Jose R.] Hosp La Paz, IdiPAZ, Edificio Invest IdiPAZ,Despacho 3-3, Madrid 28046, Spain</t>
  </si>
  <si>
    <t>Arribas, JR (reprint author), Hosp Univ La Paz IdiPAZ, HIV Unit, Internal Med Serv, Madrid, Spain.; Arribas, JR (reprint author), Hosp La Paz, IdiPAZ, Edificio Invest IdiPAZ,Despacho 3-3, Madrid 28046, Spain.</t>
  </si>
  <si>
    <t>1548-3568</t>
  </si>
  <si>
    <t>Kerrigan, D; Mantsios, A; Gorgolas, M; Montes, ML; Pulido, F; Brinson, C; deVente, J; Richmond, GJ; Beckmam, SW; Hammond, P; Margolis, D; Murray, M</t>
  </si>
  <si>
    <t>Experiences with long acting injectable ART: A qualitative study among PLHIV participating in a Phase II study of cabotegravir plus rilpivirine (LATTE-2) in the United States and Spain</t>
  </si>
  <si>
    <t>PLOS ONE</t>
  </si>
  <si>
    <t>[Kerrigan, Deanna; Mantsios, Andrea; Beckmam, Sarah W.; Hammond, Paige] Johns Hopkins Univ, Bloomberg Sch Publ Hlth, Dept Hlth Behav &amp; Soc, Baltimore, MD USA; [Gorgolas, Miguel] Hosp Fdn Jimenez Diaz, Madrid, Spain; [Montes, Maria-Luisa] Hosp La Paz, Madrid, Spain; [Pulido, Federico] Hosp Univ Doce Octubre, I 12, Madrid, Spain; [Brinson, Cynthia] Cent Texas Clin Res Corp, Austin, TX USA; [deVente, Jerome] Living Hope Fdn, Long Beach, CA USA; [Margolis, David] ViiV Healthcare, Raleigh, NC USA; [Murray, Miranda] ViiV Healthcare, London, England</t>
  </si>
  <si>
    <t>Kerrigan, D (reprint author), Johns Hopkins Univ, Bloomberg Sch Publ Hlth, Dept Hlth Behav &amp; Soc, Baltimore, MD USA.</t>
  </si>
  <si>
    <t>1932-6203</t>
  </si>
  <si>
    <t>JAN 5</t>
  </si>
  <si>
    <t>e0190487</t>
  </si>
  <si>
    <t>de Miguel, R; Montejano, R; Stella-Ascariz, N; Arribas, JR</t>
  </si>
  <si>
    <t>A safety evaluation of raltegravir for the treatment of HIV</t>
  </si>
  <si>
    <t>EXPERT OPINION ON DRUG SAFETY</t>
  </si>
  <si>
    <t>[de Miguel, Rosa; Montejano, Rocio; Stella-Ascariz, Natalia; Arribas, Jose R.] Hosp Univ La Paz, IdiPAZ, Internal Med Serv, HIV Unit, Madrid, Spain</t>
  </si>
  <si>
    <t>Arribas, JR (reprint author), Hosp Univ La Paz, IdiPAZ, Internal Med Serv, HIV Unit, Madrid, Spain.</t>
  </si>
  <si>
    <t>1474-0338</t>
  </si>
  <si>
    <t>Berenguer, J; Jarrin, I; Perez-Latorre, L; Hontanon, V; Vivancos, MJ; Navarro, J; Tellez, MJ; Guardiola, JM; Iribarren, JA; Rivero-Juarez, A; Marquez, M; Artero, A; Morano, L; Santos, I; Moreno, J; Farinas, MC; Galindo, MJ; Hernando, MA; Montero, M; Cifuentes, C; Domingo, P; Sanz, J; Domingez, L; Ferrero, OL; De la Fuente, B; Rodriguez, C; Reus, S; Hernandez-Quero, J; Gaspar, G; Perez-Martinez, L; Garcia, C; Force, L; Veloso, S; Losa, JE; Vilaro, J; Bernal, E; Arponen, S; Orti, AJ; Chocarro, A; Teira, R; Alonso, G; Silvarino, R; Vegas, A; Geijo, P; Bisbe, J; Esteban, H; Gonzalez-Garcia, J</t>
  </si>
  <si>
    <t>Human Immunodeficiency Virus/Hepatits C Virus Coinfection in Spain: Elimination Is Feasible, but the Burden of Residual Cirrhosis Will Be Significant</t>
  </si>
  <si>
    <t>OPEN FORUM INFECTIOUS DISEASES</t>
  </si>
  <si>
    <t>[Berenguer, Juan; Perez-Latorre, Leire] Hosp Gen Univ Gregorio Maranon, Inst Invest Sanitaria Gregorio Maranon, Madrid, Spain; [Jarrin, Inmaculada] Inst Salud Carlos III, Madrid, Spain; [Hontanon, Victor; Gonzalez-Garcia, Juan] Hosp Univ La Paz, Inst Invest Sanitaria La Paz, Madrid, Spain; [Vivancos, Maria J.] Hosp Univ Ramon y Cajal, Madrid, Spain; [Navarro, Jordi] Hosp Valle De Hebron, Barcelona, Spain; [Vivancos, Maria J.] Hosp Clin San Carlos, Madrid, Spain; [Guardiola, Josep M.] Hosp Santa Creu &amp; Sant Pau, Barcelona, Spain; [Iribarren, Jose A.] Hosp Univ Donostia, San Sebastian, Spain; [Rivero-Juarez, Antonio] Hosp Univ Reina Sofia, Inst Maimonides Invest Biomed Cordoba, Cordoba, Spain; [Marquez, Manuel] Hosp Virgen de la Victoria, Malaga, Spain; [Artero, Arturo] Hosp Doctor Peset, Valencia, Spain; [Morano, Luis] Hosp Univ Alvaro Cunqueiro, Vigo, Spain; [Santos, Ignacio] Hosp Univ Princesa, Madrid, Spain; [Moreno, Javier] Hosp Miguel Servet, Zaragoza, Spain; [Farinas, Maria C.] Hosp Univ Marques de Valdecilla, Santander, Spain; [Galindo, Maria J.] Hosp Clin Valencia, Valencia, Spain; [Hernando, Maria A.] Univ Europea, Inst Invest, Hosp Univ 12 Octubre, Madrid, Spain; [Montero, Marta] Hosp La Fe, Valencia, Spain; [Cifuentes, Carmen] Hosp Son Llatzer, Palma De Mallorca, Spain; [Domingo, Pere] Hosp Arnau Vilanova, Lleida, Spain; [Sanz, Jose] Hosp Univ Principe de Asturias, Alcala De Henares, Spain; [Domingez, Lourdes] Hosp Univ 12 Octubre, Inst Invest, Madrid, Spain; [Ferrero, Oscar L.] Univ Basurto, Bilbao, Spain; [De la Fuente, Belen] Hosp Cabuenes, Gijon, Spain; [Rodriguez, Carmen] Ctr Sanitario Sandoval, Madrid, Spain; [Veloso, Sergio] Hosp Gen Alicante, Alicante, Spain; [Hernandez-Quero, Jose] Hosp Clin San Cecilio, Granada, Spain; [Gaspar, Gabriel] Hosp Univ Getafe, Getafe, Spain; [Perez-Martinez, Laura] Hosp la Rioja, Logrono, Spain; [Garcia, Coral] Hosp Virgen de las Nieves, Granada, Spain; [Force, Lluis] Hosp Mataro, Mataro, Spain; [Veloso, Sergio] Hosp Joan 23, Tarragona, Spain; [Losa, Juan E.] Fdn Hosp Alcorcon, Madrid, Spain; [Vilaro, Josep] Hosp Univ Vic, Vic, Spain; [Bernal, Enrique] Hosp Reina Sofia, Murcia, Spain; [Arponen, Sari] Hosp Univ Torrejon, Torrejon De Ardoz, Spain; [Orti, Amat J.] Hosp Virgen de la Cinta, Tortosa, Spain; [Chocarro, Angel] Hosp Virgen de la Concha, Zamora, Spain; [Teira, Ramon] Hosp Sierrallana, Torrelavega, Spain; [Alonso, Gerardo] Hosp Rafael Mendez, Lorca, Spain; [Silvarino, Rafael] Hosp San Eloy, Baracaldo, Spain; [Vegas, Ana] Hosp Infanta Elena, Valdemoro, Spain; [Geijo, Paloma] Hosp Virgen de la Luz, Cuenca, Spain; [Bisbe, Josep] Fundacio Hosp St Jaume, Olot, Spain; [Esteban, Herminia] Fdn SEIMC GESIDA, Madrid, Spain</t>
  </si>
  <si>
    <t>Berenguer, J (reprint author), Hosp Gen Univ Gregorio Maranon, Inst Invest Sanitaria Gregorio Maranon IiSGM, Unidad Enfermedades Infecciosas VIH 4100, Doctor Esquerdo 46, Madrid 28007, Spain.</t>
  </si>
  <si>
    <t>2328-8957</t>
  </si>
  <si>
    <t>UNSP ofx258</t>
  </si>
  <si>
    <t>Diaz-Menendez, M; de la Calle-Prieto, F; Montero, D; Antolin, E; Vazquez, A; Arsuaga, M; Trigo, E; Garcia-Bujalance, S; de la Calle, M; Seco, PS; de Ory, F; Arribas, JR</t>
  </si>
  <si>
    <t>Initial experience with imported Zika virus infection in Spain</t>
  </si>
  <si>
    <t>[Diaz-Menendez, Marta; de la Calle-Prieto, Fernando; Arsuaga, Marta; Trigo, Elena] Hosp Univ La Paz Carlos III, Unidad Med Trop &amp; Viajero, Madrid, Spain; [Montero, Dolores] Hosp Univ La Paz Carlos III, Serv Microbiol &amp; Parasitol, Madrid, Spain; [Antolin, Eugenia] Hosp Univ La Paz Carlos III, Serv Obstet &amp; Ginecol, Secc Ecog &amp; Med Fetal, Madrid, Spain; [Vazquez, Ana; Sanchez Seco, Paz] Inst Salud Carlos III, Ctr Nacl Microbiol, Unidad Virol Arbovirus &amp; Enfermedades Vir Importa, Madrid, Spain; [Garcia-Bujalance, Silvia] Hosp Univ La Paz Carlos III, Serv Microbiol, Madrid, Spain; [de la Calle, Maria] Hosp Univ La Paz Carlos III, Serv Obstet &amp; Ginecol, Unidad Med Maternofetal, Madrid, Spain; [de Ory, Fernando] Inst Salud Carlos III, Lab Serol, Ctr Nacl Microbiol, Madrid, Spain; [Ramon Arribas, Jose] Hosp La Paz Carlos III, Serv Med Interna, Unidad Enfermedades Infecciosas, Madrid, Spain</t>
  </si>
  <si>
    <t>Diaz-Menendez, M (reprint author), Hosp Univ La Paz Carlos III, Unidad Med Trop &amp; Viajero, Madrid, Spain.</t>
  </si>
  <si>
    <t>Llibre, JM; de Lazzari, E; Molina, JM; Gallien, S; Gonzalez-Garcia, J; Imaz, A; Podzamczer, D; Clotet, B; Domingo, P; Gatell, JM</t>
  </si>
  <si>
    <t>Cost-effectiveness of initial antiretroviral treatment administered as single vs. multiple tablet regimens with the same or different components</t>
  </si>
  <si>
    <t>[Llibre, Josep M.; Clotet, Bonaventura] Univ Hosp Germans Trias &amp; Pujol, Infect Dis Dept, Badalona, Spain; [Llibre, Josep M.; Clotet, Bonaventura] Univ Hosp Germans Trias &amp; Pujol, Lluita SIDA Fdn, Badalona, Spain; [Llibre, Josep M.; Clotet, Bonaventura] Univ Autonoma Barcelona, Barcelona, Spain; [de lazzari, Elisa] Hosp Clin Barcelona, IDIBAPS, Fundacio Clin Recerca Biomed, Barcelona, Spain; [Molina, Jean-Michel; Gallien, Sebastien] Paris Diderot Univ, St Louis Hosp, Infect Dis, Paris, France; [Gonzalez-Garcia, Juan] Hosp La Paz, Infect Dis, Madrid, Spain; [Imaz, Arkaitz; Podzamczer, Daniel] Hosp Univ Bellvitge, IDIBELL, Infect Dis Serv, HIV Unit, Barcelona, Spain; [Clotet, Bonaventura] UAB, UVIC UCC, IEC, Barcelona, Spain; [Domingo, Pere] Hosp Santa Creu &amp; Sant Pau, Barcelona, Spain; [Gatell, Josep M.] Univ Barcelona, Hosp Clin, Infect Dis Unit, IDIBAPS, Barcelona, Spain; [Gatell, Josep M.] Univ Barcelona, Hosp Clin, AIDS Unit, IDIBAPS, Barcelona, Spain</t>
  </si>
  <si>
    <t>Llibre, JM (reprint author), Univ Hosp Germans Trias &amp; Pujol, Infect Dis Dept, Badalona, Spain.; Llibre, JM (reprint author), Univ Hosp Germans Trias &amp; Pujol, Lluita SIDA Fdn, Badalona, Spain.; Llibre, JM (reprint author), Univ Autonoma Barcelona, Barcelona, Spain.</t>
  </si>
  <si>
    <t>Valencia, ME; Martin-Carbonero, L; Moreno, V; Bernardino, JI; Montes, ML; Montejano, R</t>
  </si>
  <si>
    <t>Abacavir/lamivudine plus unboosted atazanavir in routine clinical practice: Twelve years experience</t>
  </si>
  <si>
    <t>[Eulalia Valencia, M.; Martin-Carbonero, Luz; Moreno, Victoria; Ignacio Bernardino, Jose; Luisa Montes, M.; Montejano, Rock] Hosp Univ La Paz, Unidad VIH, Serv Med Interna, Madrid, Spain</t>
  </si>
  <si>
    <t>Valencia, ME (reprint author), Hosp Univ La Paz, Unidad VIH, Serv Med Interna, Madrid, Spain.</t>
  </si>
  <si>
    <t>Diaz-Menendez, M; Suarez, MD; Trigo, E; de la Calle-Prieto, F; Arsuaga, M</t>
  </si>
  <si>
    <t>Cutaneous schistosomiasis: an uncommon location of a common disease</t>
  </si>
  <si>
    <t>TROPICAL DOCTOR</t>
  </si>
  <si>
    <t>[Diaz-Menendez, M.; Trigo, E.; de la Calle-Prieto, F.; Arsuaga, M.] Hosp Univ La Paz Carlos III, Dept Trop Med, Madrid, Spain; [Suarez, M. D.] Hosp Univ Puerta de Hierro, Dept Pathol Anat, Madrid, Spain</t>
  </si>
  <si>
    <t>Diaz-Menendez, M (reprint author), Hosp Univ La Paz Carlos III, C Sinesio Delgado 10, Madrid 28029, Spain.</t>
  </si>
  <si>
    <t>0049-4755</t>
  </si>
  <si>
    <t>Orkin, C; Molina, JM; Negredo, E; Arribas, JR; Gathe, J; Eron, JJ; Van Landuyt, E; Lathouwers, E; Hufkens, V; Petrovic, R; Vanveggel, S; Opsomer, M</t>
  </si>
  <si>
    <t>Efficacy and safety of switching from boosted protease inhibitors plus emtricitabine and tenofovir disoproxil fumarate regimens to single-tablet darunavir, cobicistat, emtricitabine, and tenofovir alafenamide at 48 weeks in adults with virologically suppressed HIV-1 (EMERALD): a phase 3, randomised, non-inferiority trial</t>
  </si>
  <si>
    <t>LANCET HIV</t>
  </si>
  <si>
    <t>[Orkin, Chloe] Barts Hlth NHS Trust, Royal London Hosp, Dept Infect &amp; Immun, London E1 1BB, England; [Molina, Jean-Michel] Univ Paris Diderot, St Louis Hosp, AP HP, Dept Infect Dis, Paris, France; [Negredo, Eugenia] Germans Trias &amp; Pujol Univ Hosp, Lluita Sida Fdn, Barcelona, Spain; [Arribas, Jose R.] Hosp Univ La Paz, IdiPAZ, Madrid, Spain; [Gathe, Joseph] Therapeut Concepts, Houston, TX USA; [Eron, Joseph J.] Univ N Carolina, Sch Med, Chapel Hill, NC USA; [Van Landuyt, Erika; Lathouwers, Erkki; Hufkens, Veerle; Petrovic, Romana; Vanveggel, Simon; Opsomer, Magda] Janssen Pharmaceut NV, Beerse, Belgium</t>
  </si>
  <si>
    <t>Orkin, C (reprint author), Barts Hlth NHS Trust, Royal London Hosp, Dept Infect &amp; Immun, London E1 1BB, England.</t>
  </si>
  <si>
    <t>2352-3018</t>
  </si>
  <si>
    <t>E23</t>
  </si>
  <si>
    <t>E34</t>
  </si>
  <si>
    <t>CLINICAL INFECTIOUS DISEASES</t>
  </si>
  <si>
    <t>1058-4838</t>
  </si>
  <si>
    <t>Persistently altered liver test results in hepatitis C patients after sustained virological response with direct-acting antivirals.</t>
  </si>
  <si>
    <t>Olveira, A; Dominguez, L; Troya, J; Arias, A; Pulido, F; Ryan, P; Benitez, L M; Gonzalez-Garcia, J; Montes, M L</t>
  </si>
  <si>
    <t>Journal of viral hepatitis</t>
  </si>
  <si>
    <t>2018 Feb 24 (Epub 2018 Feb 24)</t>
  </si>
  <si>
    <t>Servicio de Aparato Digestivo, Hospital La Paz, Madrid, Spain.</t>
  </si>
  <si>
    <t>1365-2893</t>
  </si>
  <si>
    <t>Elevated liver stiffness is linked to increased biomarkers of inflammation and immune activation in HIV/HCV-coinfected patients.</t>
  </si>
  <si>
    <t>Medrano, Luz Maria; Garcia-Broncano, Pilar; Berenguer, Juan; Gonzalez-Garcia, Juan; Jimenez-Sousa, Ma Angeles; Guardiola, Josep M; Crespo, Manuel; Quereda, Carmen; Sanz, Jose; Canorea, Isabel; Carrero, Ana; Hontanon, Victor; Munoz-Fernandez, Ma Angeles; Resino, Salvador</t>
  </si>
  <si>
    <t>AIDS (London, England)</t>
  </si>
  <si>
    <t>2018 Feb 12 (Epub 2018 Feb 12)</t>
  </si>
  <si>
    <t>Unidad de Infeccion Viral e Inmunidad, Centro Nacional de Microbiologia, Instituto de Salud Carlos III, Majadahonda, Madrid, Spain.</t>
  </si>
  <si>
    <t>1473-5571</t>
  </si>
  <si>
    <t>All-oral DAA therapy against HCV in HIV/HCV-coinfected subjects in real-world practice: Madrid-CoRe Findings.</t>
  </si>
  <si>
    <t>Berenguer, Juan; Gil-Martin, Angela; Jarrin, Inmaculada; Moreno, Ana; Dominguez, Lourdes; Montes, Marisa; Aldamiz-Echevarria, Teresa; Tellez, Maria J; Santos, Ignacio; Benitez, Laura; Sanz, Jose; Ryan, Pablo; Gaspar, Gabriel; Alvarez, Beatriz; Losa, Juan E; Torres-Perea, Rafael; Barros, Carlos; San Martin, Juan V; Arponen, Sari; de Guzman, Maria Teresa; Monsalvo, Raquel; Vegas, Ana; Garcia-Benayas, Maria T; Serrano, Regino; Gotuzzo, Luis; Menendez, Maria Antonia; Belda, Luis M; Malmierca, Eduardo; Calvo, Maria J; Cruz-Martos, Encarnacion; Gonzalez-Garcia, Juan J</t>
  </si>
  <si>
    <t>Hepatology (Baltimore, Md.)</t>
  </si>
  <si>
    <t>2018 Jan 29 (Epub 2018 Jan 29)</t>
  </si>
  <si>
    <t>Hospital General Universitario Gregorio Maranon/IiSGM, Madrid, Spain.</t>
  </si>
  <si>
    <t>1527-3350</t>
  </si>
  <si>
    <t>Vinuela-Sandoval, L; Falces-Romero, I; Garcia-Rodriguez, J; Eiros-Bouza, JM</t>
  </si>
  <si>
    <t>Candidemia and colonization by Candida auris, a diagnostic challenge</t>
  </si>
  <si>
    <t>[Vinuela-Sandoval, Lourdes; Maria Eiros-Bouza, Jose] Hosp Univ Rio Hortega, Serv Microbiol &amp; Parasitol, Valladolid, Spain; [Falces-Romero, Iker; Garcia-Rodriguez, Julio] Hosp Univ La Paz, Serv Microbiol &amp; Parasitol, Madrid, Spain</t>
  </si>
  <si>
    <t>Vinuela-Sandoval, L (reprint author), Hosp Univ Rio Hortega, Serv Microbiol &amp; Parasitol, Valladolid, Spain.</t>
  </si>
  <si>
    <t>Garcia-Castillo, M; Garcia-Fernandez, S; Gomez-Gil, R; Pitart, C; Oviano, M; Gracia-Ahufinger, I; Diaz-Reganon, J; Tato, M; Canton, R</t>
  </si>
  <si>
    <t>Activity of ceftazidime-avibactam against carbapenemase-producing Enterobacteriaceae from urine specimens obtained during the infection-carbapenem resistance evaluation surveillance trial (iCREST) in Spain</t>
  </si>
  <si>
    <t>INTERNATIONAL JOURNAL OF ANTIMICROBIAL AGENTS</t>
  </si>
  <si>
    <t>[Garcia-Castillo, Maria; Garcia-Fernandez, Sergio; Tato, Marta; Canton, Rafael] Hosp Univ Ramon &amp; Cajal, Serv Microbiol, Ctra Colmenar Km 9,1, Madrid 28034, Spain; [Garcia-Castillo, Maria; Garcia-Fernandez, Sergio; Tato, Marta; Canton, Rafael] Inst Ramon &amp; Cajal Invest Sanitaria IRYCIS, Madrid, Spain; [Garcia-Castillo, Maria; Garcia-Fernandez, Sergio; Gracia-Ahufinger, Irene; Tato, Marta; Canton, Rafael] REIPI, Madrid, Spain; [Gomez-Gil, Rosa] Hosp Univ La Paz, IdiPAZ, Serv Microbiol, Madrid, Spain; [Pitart, Cristina] Hosp Clin Univ Barcelona, Serv Microbiol, Barcelona, Spain; [Oviano, Marina] Complejo Hosp Univ A Coruna, Serv Microbiol, La Coruna, Spain; [Gracia-Ahufinger, Irene] IMIBIC Hosp Univ Reina Sofia UCO, Hosp Univ Reina Sofia, Serv Microbiol, Cordoba, Spain; [Diaz-Reganon, Jazmin] AstraZeneca Med Dept, Madrid, Spain</t>
  </si>
  <si>
    <t>Canton, R (reprint author), Hosp Univ Ramon &amp; Cajal, Serv Microbiol, Ctra Colmenar Km 9,1, Madrid 28034, Spain.</t>
  </si>
  <si>
    <t>0924-8579</t>
  </si>
  <si>
    <t>Dominguez, CM; Ramos, D; Mingorance, J; Fierro, JLG; Tamayo, J; Calleja, M</t>
  </si>
  <si>
    <t>Direct Detection of OXA-48 Carbapenemase Gene in Lysate Samples through Changes in Mechanical Properties of DNA Monolayers upon Hybridization</t>
  </si>
  <si>
    <t>ANALYTICAL CHEMISTRY</t>
  </si>
  <si>
    <t>[Dominguez, Carmen M.; Ramos, Daniel; Tamayo, Javier; Calleja, Montserrat] CSIC, PTM, CNM, IMN, Isaac Newton 8, E-28760 Madrid, Spain; [Mingorance, Jesus] Hosp Univ La Paz, Serv Microbiol, IdiPAZ, Paseo Castellana 261, E-28046 Madrid, Spain; [Fierro, Jose L. G.] CSIC, ICP, 2 Cantoblanco, E-28049 Madrid, Spain; [Dominguez, Carmen M.] Karlsruher Inst Technol, IBG 1, Hermann von Helmholtz Pl 1, D-76344 Karlsruhe, Germany</t>
  </si>
  <si>
    <t>Dominguez, CM (reprint author), CSIC, PTM, CNM, IMN, Isaac Newton 8, E-28760 Madrid, Spain.; Dominguez, CM (reprint author), Karlsruher Inst Technol, IBG 1, Hermann von Helmholtz Pl 1, D-76344 Karlsruhe, Germany.</t>
  </si>
  <si>
    <t>0003-2700</t>
  </si>
  <si>
    <t>JAN 2</t>
  </si>
  <si>
    <t>de Velasco-Sada, PG; Falces-Romero, I; Quiles-Melero, I; Garcia-Perea, A; Mingorance, J</t>
  </si>
  <si>
    <t>Evaluation of two real time PCR assays for the detection of bacterial DNA in amniotic fluid</t>
  </si>
  <si>
    <t>JOURNAL OF MICROBIOLOGICAL METHODS</t>
  </si>
  <si>
    <t>[Giron de Velasco-Sada, Patricia; Falces-Romero, Iker; Quiles-Melero, Inmaculada; Garcia-Perea, Adela; Mingorance, Jesus] Hosp Univ La Paz, IdiPaz, Clin Microbiol Dept, Paseo de la Castellana 261, Madrid 28046, Spain</t>
  </si>
  <si>
    <t>Quiles-Melero, I (reprint author), Hosp Univ La Paz, IdiPaz, Clin Microbiol Dept, Paseo de la Castellana 261, Madrid 28046, Spain.</t>
  </si>
  <si>
    <t>0167-7012</t>
  </si>
  <si>
    <t>Falces-Romero, I; Cendejas-Bueno, E; Romero-Gomez, MP; Garcia-Rodriguez, J</t>
  </si>
  <si>
    <t>Isolation of Rhodotorula mucilaginosa from blood cultures in a tertiary care hospital</t>
  </si>
  <si>
    <t>MYCOSES</t>
  </si>
  <si>
    <t>[Falces-Romero, Iker; Cendejas-Bueno, Emilio; Pilar Romero-Gomez, Maria; Garcia-Rodriguez, Julio] Hosp Univ La Paz, Dept Clin Microbiol, Madrid, Spain</t>
  </si>
  <si>
    <t>Falces-Romero, I (reprint author), Hosp Univ La Paz, Dept Clin Microbiol, Madrid, Spain.</t>
  </si>
  <si>
    <t>0933-7407</t>
  </si>
  <si>
    <t>Falces-Romero, Iker; Quiles-Melero, Inmaculada; Garcia-Rodriguez, Julio</t>
  </si>
  <si>
    <t>Revista iberoamericana de micologia</t>
  </si>
  <si>
    <t>2018 Apr 02 (Epub 2018 Apr 02)</t>
  </si>
  <si>
    <t>Servicio de Microbiologia y Parasitologia Clinicas, Hospital Universitario La Paz, Madrid, Espana. Electronic address: falces88@gmail.com.</t>
  </si>
  <si>
    <t>2173-9188</t>
  </si>
  <si>
    <t>A matrix-assisted laser desorption/ionization time of flight mass spectrometry reference database for the identification of Histoplasma capsulatum.</t>
  </si>
  <si>
    <t>Valero, Clara; Buitrago, Maria J; Gago, Sara; Quiles-Melero, Inmaculada; Garcia-Rodriguez, Julio</t>
  </si>
  <si>
    <t>Medical mycology</t>
  </si>
  <si>
    <t>307-314</t>
  </si>
  <si>
    <t>2018 Apr 01</t>
  </si>
  <si>
    <t>Servicio de Micologia, Centro Nacional de Microbiologia, Instituto de Salud Carlos III, Majadahonda, Madrid, Spain.</t>
  </si>
  <si>
    <t>1460-2709</t>
  </si>
  <si>
    <t>In vitro susceptibility of cryptic species of Aspergillus fumigatus to isavuconazole, itraconazole and voriconazole by means of E-test</t>
  </si>
  <si>
    <t>Balsa, A; Sanmarti, R; Rosas, J; Martin, V; Cabez, A; Gomez, S; Montoro, M</t>
  </si>
  <si>
    <t>Drug immunogenicity in patients with inflammatory arthritis and secondary failure to tumour necrosis factor inhibitor therapies: the REASON study</t>
  </si>
  <si>
    <t>RHEUMATOLOGY</t>
  </si>
  <si>
    <t>[Balsa, Alejandro] Hosp Univ La Paz, IdiPAZ, Dept Rheumatol, Paseo Castellana 261, E-28046 Madrid, Spain; [Sanmarti, Raimon] Hosp Clin Barcelona, Dept Rheumatol, Arthrit Unit, Barcelona, Spain; [Sanmarti, Raimon] IDIBAPS, Barcelona, Spain; [Rosas, Jose] Hosp Marina Baixa, Dept Rheumatol, Alicante, Spain; [Martin, Victor] Pfizer Espana, Biostat, Madrid, Spain; [Cabez, Ana] Pfizer Espana, Med Affairs, Madrid, Spain; [Gomez, Susana; Montoro, Maria] Pfizer SLU, Med Dept, Inflammat Rheumatol, Madrid, Spain</t>
  </si>
  <si>
    <t>Balsa, A (reprint author), Hosp Univ La Paz, IdiPAZ, Dept Rheumatol, Paseo Castellana 261, E-28046 Madrid, Spain.</t>
  </si>
  <si>
    <t>1462-0324</t>
  </si>
  <si>
    <t>Navarro-Compan, V; Ramiro, S; Landewe, R; Dougados, M; Miceli-Richard, C; Richette, P; van der Heijde, D</t>
  </si>
  <si>
    <t>In patients with axial spondyloarthritis, inflammation on MRI of the spine is longitudinally related to disease activity only in men: 2 years of the axial spondyloarthritis DESIR cohort</t>
  </si>
  <si>
    <t>ANNALS OF THE RHEUMATIC DISEASES</t>
  </si>
  <si>
    <t>[Navarro-Compan, Victoria; Ramiro, Sofia; van der Heijde, Desiree] Leiden Univ, Med Ctr, Dept Rheumatol, POB 9600, NL-2333 RC Leiden, Netherlands; [Navarro-Compan, Victoria] Univ Hosp La Paz, Dept Rheumatol, IdiPaz, Madrid, Spain; [Landewe, Robert] Univ Amsterdam, Amsterdam Rheumatol &amp; Clin Immunol Ctr, Dept Clin Immunol &amp; Rheumatol, Amsterdam, Netherlands; [Landewe, Robert] Atrium Med Ctr, Dept Rheumatol, Heerlen, Netherlands; [Dougados, Maxime; Miceli-Richard, Corinne] Paris Descartes Univ, Cochin Hosp, Assistance Publ Hop Paris,PRES Sorbonne Paris Cit, INSERM Clin Epidemiol &amp; Biostat,Dept Rheumatol, Paris, France; [Richette, Pascal] Univ Paris Diderot, UFR Med, Paris, France; [Richette, Pascal] Hop Lariboisiere, APHP, Federat Rhumatol, Paris, France; [Richette, Pascal] Hop Lariboisiere, INSERM, U1132, Paris, France</t>
  </si>
  <si>
    <t>Navarro-Compan, V (reprint author), Leiden Univ, Med Ctr, Dept Rheumatol, POB 9600, NL-2333 RC Leiden, Netherlands.</t>
  </si>
  <si>
    <t>0003-4967</t>
  </si>
  <si>
    <t>Goetghebuer, T; Hainaut, M; Van der Kelen, E; Delforge, M; Warszawski, J; Le Chenadec, J; Ramos, E; Dialla, O; Wack, T; Laurent, C; Selmi, LA; Leymarie, I; Benali, FA; Brossard, M; Boufassa, L; Floch-Tudal, C; Firtion, G; Hau, I; Chace, A; Bolot, P; Blanche, S; Granier, M; Labrune, P; Lachassine, E; Dollfus, C; Levine, M; Fourcade, C; Heller-Roussin, B; Runel-Belliard, C; Tricoire, J; Monpoux, F; Chirouze, C; Reliquet, V; Brouard, J; Kebaili, K; Fialaire, P; Lalande, M; Mazingue, F; Partisani, ML; Konigs, C; Schultze-Strasser, S; Baumann, U; Niehues, T; Neubert, J; Kobbe, R; Feiterna-Sperling, C; Konigs, C; Buchholz, B; Notheis, G; Spoulou, V; Tovo, PA; Galli, L; Chiappini, E; Patrizia, O; Larovere, D; Ruggeri, M; Faldella, G; Baldi, F; Badolato, R; Montagnani, C; Venturini, E; Lisi, C; Di Biagio, A; Taramasso, L; Giacomet, V; Erba, P; Esposito, S; Lipreri, R; Salvini, F; Tagliabue, C; Cellini, M; Bruzzese, E; Lo Vecchio, A; Rampon, O; Dona, D; Romano, A; Dodi, I; Maccabruni, A; Consolini, R; Bernardi, S; Genovese, O; Olmeo, P; Cristiano, L; Mazza, A; Garazzino, S; Pellegatta, A; Pajkrt, D; Scherpbier, HJ; Weijsenfeld, AM; van der Plas, A; Jurriaans, S; Back, NKT; Zaaijer, HL; Berkhout, B; Cornelissen, MTE; Schinkel, CJ; Wolthers, KC; Fraaij, PLA; van Rossum, AMC; van der Knaap, LC; Visser, EG; Boucher, CAB; Koopmans, MPG; van Kampen, JJA; Pas, SD; Henriet, SSV; de Flier, MV; van Aerde, K; Strik-Albers, R; Rahamat-Langendoen, J; Stelma, FF; Scholvinck, EH; de Groot-de Jonge, H; Niesters, HGM; van Leer-Buter, CC; Knoester, M; Bont, LJ; Geelen, SPM; Wolfs, TFW; Nauta, N; Ang, CW; van Houdt, R; Pettersson, AM; Vandenbroucke-Grauls, CMJE; Reiss, P; Bezemer, DO; van Sighem, AI; Smit, C; Wit, FWMN; Boender, TS; Zaheri, S; Hillebregt, M; de Jong, A; Bergsma, D; Grivell, S; Jansen, A; Raethke, M; Meijering, R; de Groot, L; van den Akker, M; Bakker, Y; Claessen, E; El Berkaoui, A; Koops, J; Kruijne, E; Lodewijk, C; Munjishvili, L; Peeck, B; Ree, C; Regtop, R; Ruijs, Y; Rutkens, T; Schoorl, M; Timmerman, A; Tuijn, E; Veenenberg, L; van der Vliet, S; Wisse, A; Woudstra, T; Tuk, B; Marczynska, M; Oldakowska, A; Popielska, J; Coupland, U; Doroba, M; Marques, L; Teixeira, C; Fernandes, A; Prata, F; Ene, L; Gingaras, C; Radoi, R; Okhonskaia, L; Voronin, E; Miloenko, M; Labutina, S; Soler-Palacin, P; Frick, MA; Perez-Hoyos, S; Mur, A; Lopez, N; Mendez, M; Mayol, L; Vallmanya, T; Calavia, O; Garcia, L; Coll, M; Pineda, V; Rius, N; Rovira, N; Duenas, J; Fortuny, C; Noguera-Julian, A; Mellado, MJ; Escosa, L; Hortelano, MG; Sainz, T; Gonzalez-Tome, MI; Rojo, P; Blazquez, D; Ramos, JT; Prieto, L; Guillen, S; Navarro, ML; Saavedra, J; Santos, M; Munoz, MA; Ruiz, B; Mc Phee, CF; de Ory, SJ; Alvarez, S; Roa, MA; Beceiro, J; Martinez, J; Badillo, K; Apilanez, M; Pocheville, I; Garrote, E; Colino, E; Sirvent, JG; Garzon, M; Roman, V; Montesdeoca, A; Mateo, M; Munoz, MJ; Angulo, R; Neth, O; Falcon, L; Terol, P; Santos, JL; Moreno, D; Lendinez, F; Grande, A; Romero, FJ; Perez, C; Lillo, M; Losada, B; Herranz, M; Bustillo, M; Guerrero, C; Collado, P; Couceiro, JA; Perez, A; Piqueras, AI; Breton, R; Segarra, I; Gavilan, C; Jareno, E; Montesinos, E; Dapena, M; Alvarez, C; Andres, AG; Marugan, V; Ochoa, C; Alfayate, S; Menasalvas, AI; de Miguel, E; Naver, L; Soeria-Atmadja, S; Hagas, V; Aebi-Popp, K; Asner, S; Aubert, V; Battegay, M; Baumann, M; Bernasconi, E; Boni, J; Brazzola, P; Bucher, HC; Calmy, A; Cavassini, M; Ciuffi, A; Duppenthaler, A; Dollenmaier, G; Egger, M; Elzi, L; Fehr, J; Fellay, J; Francini, K; Furrer, H; Fux, CA; Grawe, C; Gunthard, HF; Haerry, D; Hasse, B; Hirsch, HH; Hoffmann, M; Hosli, I; Kahlert, C; Kaiser, L; Keiser, O; Klimkait, T; Kovari, H; Kouyos, RD; Ledergerber, B; Martinetti, G; de Tejada, BM; Metzner, KJ; Muller; Nicca, D; Paioni, P; Pantaleo, G; Polli, CH; Posfay-Barbe, K; Rauch, A; Rudin, C; Schmid, P; Scherrer, AU; Speck, R; Tarr, P; Lecompte, MT; Trkola, A; Vernazza, P; Wagner, N; Wandeler, G; Weber, R; Wyler, CA; Yerly, S; Techakunakorn, P; Prachanukroh, C; Hansudewechakul, R; Wanchaitanawong, V; Theansavettrakul, S; Nanta, S; Ngampiyaskul, C; Phanomcheong, S; Hongsiriwon, S; Karnchanamayul, W; Chacheongsao, B; Kwanchaipanich, R; Kanjanavanit, S; Prapinklao, S; Kamonpakorn, N; Nantarukchaikul, M; Adulyadej, B; Layangool, P; Mekmullica, J; Lucksanapisitkul, P; Watanayothin, S; Lertpienthum, N; Warachit, B; Hanpinitsak, S; Potchalongsin, S; Thanasiri, P; Krikajornkitti, S; Attavinijtrakarn, P; Srirojana, S; Bunjongpak, S; Puangsombat, A; Na-Rajsima, S; Ananpatharachai, P; Akarathum, N; Phuket, V; Lawtongkum, W; Kheunjan, P; Suriyaboon, T; Saipanya, A; Than-In-At, K; Jaisieng, N; Suaysod, R; Chailoet, S; Naratee, N; Kawilapat, S; Kaleeva, T; Baryshnikova, Y; Soloha, S; Bashkatova, N; Raus, I; Glutshenko, O; Ruban, Z; Prymak, N; Kiseleva, G; Bailey, H; Lyall, H; Butler, K; Doerholt, K; Foster, C; Klein, N; Menson, E; Riordan, A; Shingadia, D; Tudor-Williams, G; Tookey, P; Welch, S; Collins, IJ; Cook, C; Dobson, D; Fairbrother, K; Gibb, DM; Judd, A; Harper, L; Parrott, F; Tostevin, A; Van Looy, N; Butler, K; Walsh, A; Scott, S; Vaughan, Y; Welch, S; Laycock, N; Bernatoniene, J; Finn, A; Hutchison, L; Sharpe, G; Williams, A; Lyall, EGH; Seery, P; Lewis, P; Miles, K; Subramaniam, B; Hutchinson, L; Ward, P; Sloper, K; Gopal, G; Doherty, C; Hague, R; Price, V; Bamford, A; Bundy, H; Clapson, M; Flynn, J; Gibb, DM; Klein, N; Novelli, V; Shingadia, D; Ainsley-Walker, P; Tovey, P; Gurtin, D; Garside, JP; Fall, A; Porter, D; Segal, S; Ball, C; Hawkins, S; Chetcuti, P; Dowie, M; Bandi, S; McCabe, A; Eisenhut, M; Handforth, J; Roy, PK; Flood, T; Pickering, A; Liebeschuetz, S; Kavanagh, C; Murphy, C; Rowson, K; Tan, T; Daniels, J; Lees, Y; Kerr, E; Thompson, F; Le Provost, M; Williams, A; Cliffe, L; Smyth, A; Stafford, S; Freeman, A; Reddy, T; Fidler, K; Christie, S; Gordon, A; Rogahn, D; Harris, S; Hutchinson, L; Collinson, A; Hutchinson, L; Jones, L; Offerman, B; Van Someren, V; Benson, C; Riordan, A; Riddell, A; O'Connor, R; Brown, N; Ibberson, L; Shackley, F; Faust, SN; Hancock, J; Doerholt, K; Donaghy, S; Prime, K; Sharland, M; Storey, S; Gorman, S; Lyall, EGH; Monrose, C; Seery, P; Tudor-Williams, G; Walters, S; Cross, R; Menson, E; Broomhall, J; Hutchinson, L; Scott, D; Stroobant, J; Bridgwood, A; McMaster, P; Evans, J; Gardiner, T; Jones, R; Gardiner, K</t>
  </si>
  <si>
    <t>Time to Switch to Second-line Antiretroviral Therapy in Children With Human Immunodeficiency Virus in Europe and Thailand</t>
  </si>
  <si>
    <t>[Goetghebuer, Tessa; Hainaut, Marc; Van der Kelen, Evelyne] Hosp St Pierre Cohort, Brussels, Belgium; [Warszawski, Josiane; Le Chenadec, Jerome; Ramos, Elisa; Dialla, Olivia; Wack, Thierry; Laurent, Corine; Selmi, Lamya Aitsi; Leymarie, Isabelle; Benali, Fazia Ait; Brossard, Maud; Boufassa, Leila] INSERM, ANRS EPF CO10 Coordinating Ctr, French Perinatal Cohort Study Enquete Perinatale, U1018, Paris, France; [Floch-Tudal, Corinne] Hop Louis Mourier, Colombes, France; [Firtion, Ghislaine] Grp Hosp Cochin Tarnier Port Royal, Paris, France; [Hau, Isabelle] Ctr Hosp Intercommunal, Creteil, France; [Chace, Anne] Ctr Hosp Gen, Villeneuve St Georges, France; [Bolot, Pascal] Ctr Hosp Gen Hop Delafontaine, St Denis, Reunion, France; [Blanche, Stephane] Grp Hosp Necker, Paris, France; [Granier, Michele] Ctr Hosp Francilien Sud, Corbeil Essonnes, France; [Labrune, Philippe] Hop Antoine Beclere, Clamart, France; [Lachassine, Eric] Hop Jean Verdier, Bondy, France; [Dollfus, Catherine] Hop Trousseau, Paris, France; [Levine, Martine] Hop Robert Debre, Paris, France; [Fourcade, Corinne] Hop Bicetre, Le Kremlin Bicetre, France; [Heller-Roussin, Brigitte] Ctr Hosp Intercommunal, Montreuil, France; [Runel-Belliard, Camille] Ctr Hosp Pellegrin, Bordeaux, France; [Tricoire, Joelle] CHU Paule de Viguier, Toulouse, France; [Monpoux, Fabrice] CHU Hop Archet II Nice, Nice, France; [Chirouze, Catherine] Grp Hosp Timone, Marseille, France; [Chirouze, Catherine] CHU Hop Jean Minjoz, Besancon, France; [Reliquet, Veronique] CHU Nantes, Hotel Dieu, Nantes, France; [Brouard, Jacques] CHU Caen, Caen, France; [Kebaili, Kamila] Inst Hematol &amp; Oncol Pediat, Lyon, France; [Fialaire, Pascale] CHU Angers, Angers, France; [Lalande, Muriel] CHR Arnaud de Villeneuve, Montpellier, France; [Mazingue, Francoise] CHR Jeanne de Flandres, Lille, France; [Partisani, Maria Luisa] Hop Civil, Strasbourg, France; [Koenigs, Christoph; Schultze-Strasser, Stephan] German Paediat Adolescent HIV Cohort GEPIC, Frankfurt, Germany; [Baumann, U.] German Clin Ctr, Gottingen, Germany; [Baumann, U.] Hannover Med Sch, Hannover, Germany; [Niehues, T.] Pediat Hosp Krefeld, Krefeld, Germany; [Neubert, J.] Univ Hosp Dusseldorf, Dusseldorf, Germany; [Kobbe, R.] Univ Hosp Hamburg, Hamburg, Germany; [Feiterna-Sperling, C.] Charite Berli, Berlin, Germany; [Koenigs, C.] Univ Hosp Frankfurt, Frankfurt, Germany; [Buchholz, B.] Univ Hosp Mannheim, Mannheim, Germany; [Notheis, G.] Munich Univ Hosp, Munich, Germany; [Fraaij, P. L. A.; van Rossum, A. M. C.; van der Knaap, L. C.; Visser, E. G.; Boucher, C. A. B.; Koopmans, M. P. G.; van Kampen, J. J. A.; Pas, S. D.] Erasmus MC Sophia, Rotterdam, Netherlands; [Henriet, S. S. V.; de Flier, M. van; van Aerde, K.; Strik-Albers, R.; Rahamat-Langendoen, J.; Stelma, F. F.] Radboudumc, Nijmegen, Netherlands; [Scholvinck, E. H.; de Groot-de Jonge, H.; Niesters, H. G. M.] Univ Groningen, Univ Med Ctr Groningen, Groningen, Netherlands; [Bont, L. J.; Geelen, S. P. M.; Wolfs, T. F. W.; Nauta, N.; Ang, C. W.; van Houdt, R.; Pettersson, A. M.; Vandenbroucke-Grauls, C. M. J. E.] UMCU, Wilhelmina Kinderziekenhuis, Utrecht, Netherlands; [Reiss, P.; Bezemer, D. O.; van Sighem, A. I.; Smit, C.; Wit, F. W. M. N.; Boender, T. S.; Zaheri, S.; Hillebregt, M.; de Jong, A.; Bergsma, D.; Grivell, S.; Jansen, A.; Raethke, M.; Meijering, R.; de Groot, L.; van den Akker, M.; Bakker, Y.; Claessen, E.; El Berkaoui, A.; Koops, J.; Kruijne, E.; Lodewijk, C.; Munjishvili, L.; Peeck, B.; Ree, C.; Regtop, R.; Ruijs, Y.; Rutkens, T.; Schoorl, M.; Timmerman, A.; Tuijn, E.; Veenenberg, L.; van der Vliet, S.; Wisse, A.; Woudstra, T.; Tuk, B.] Coordinating Ctr, Rotterdam, Netherlands; [Marczynska, Magdalena; Oldakowska, Agnieszka; Popielska, Jolanta; Coupland, Urszula; Doroba, Malgorzata] Polish Paediat Cohort, Warsaw, Poland; [Marques, Laura; Teixeira, Carla; Fernandes, Alexandre] Ctr Hosp Porto, Oporto, Portugal; [Prata, Filipa] Hosp Santa Maria CHLN, Lisbon, Portugal; [Ene, Luminita; Gingaras, Cosmina; Radoi, Roxana] Victor Babes Hosp Cohort, Bucharest, Romania; [Okhonskaia, Liubov; Voronin, Evgeny; Miloenko, Milana; Labutina, Svetlana] Minist Hlth Russian Federat, Fed State Owned Inst, Republican Clin Infect Dis Hosp, St Petersburg, Russia; [Soler-Palacin, Pere; Antoinette Frick, Maria; Perez-Hoyos, Santiago] Hosp Univ Vall Hebron, Barcelona, Spain; [Mur, Antonio; Lopez, Nuria] Hosp Univ del Mar, Barcelona, Spain; [Mendez, Maria] Hosp Univ Germans Trias i Pujol, Badalona, Spain; [Mayol, Lluis] Hosp Univ JosepTrueta, Girona, Spain; [Vallmanya, Teresa] Hosp Arnau Vilanova, Lleida, Spain; [Calavia, Olga] Hosp Univ Joan XXIII, Tarragona, Spain; [Garcia, Lourdes] Consorci Sanitari Maresme, Mataro, Spain; [Coll, Maite] Hosp Gen Granollers, Granollers, Spain; [Rius, Neus] Hosp Univ St Joan, Reus, Spain; [Rovira, Nuria] Fundacio Althaia, Manresa, Spain; [Duenas, Joaquin] Hosp Son Espases, Mallorca, Spain; [Fortuny, Claudia; Noguera-Julian, Antoni] Hosp St Joan Deu, Esplugues, Spain; [Jose Mellado, Maria; Escosa, Luis; Garcia Hortelano, Milagros; Sainz, Talia] Hosp La Paz, Madrid, Spain; [Isabel Gonzalez-Tome, Maria; Rojo, Pablo; Blazquez, Daniel] Hosp Doce de Octubre, Madrid, Spain; [Tomas Ramos, Jose] Hosp Clin San Carlos, Madrid, Spain; [Prieto, Luis; Guillen, Sara] Hosp Getafe, Getafe, Spain; [Luisa Navarro, Maria; Saavedra, Jesus; Santos, Mar; Angeles Munoz, Ma; Ruiz, Beatriz; Fernandez Mc Phee, Carolina; Jimenez de Ory, Santiago; Alvarez, Susana] Hosp Gregorio Maranon, Madrid, Spain; [Angel Roa, Miguel] Hosp Mostoles, Mostoles, Spain; [Beceiro, Jose] Hosp Principe Asturias, Alcala De Henares, Spain; [Martinez, Jorge] Hosp Nino Jesus, Madrid, Spain; [Badillo, Katie] Hosp Torrejon, Madrid, Spain; [Apilanez, Miren] Hosp Donostia, San Sebastian, Spain; [Pocheville, Itziar] Hosp Cruces, Bilbao, Spain; [Garrote, Elisa] Hosp Basurto, Bilbao, Spain; [Colino, Elena] Hosp Insular Materno Infantil, Las Palmas Gran Canaria, Spain; [Gomez Sirvent, Jorge] Hosp Virgende de la Candelaria, Santa Cruz de Tenerife, Spain; [Garzon, Monica; Roman, Vicente] Hosp Lanzarote, Lanzarote, Spain; [Montesdeoca, Abian; Mateo, Mercedes] Complejo Univ Canarias, San Cristobal la Laguna, Spain; [Jose Munoz, Maria; Angulo, Raquel] Hosp Poniente, El Ejido, Spain; [Neth, Olaf; Falcon, Lola] Hosp Virgen Rocio, Seville, Spain; [Terol, Pedro] Hosp Virgen Macarena, Seville, Spain; [Luis Santos, Juan] Hosp Virgen Ias Nieves, Granada, Spain; [Moreno, David] Hosp Carlos Haya, Malaga, Spain; [Lendinez, Francisco] Hosp Torrecardenas, Almeria, Spain; [Grande, Ana] Complejo Hosp Univ Infanta Cristina, Badajoz, Spain; [Jose Romero, Francisco] Complejo Hosp Caceres, Caceres, Spain; [Perez, Carlos] Hosp Cabuenes, Gijon, Spain; [Lillo, Miguel] Hosp Albacete, Albacete, Spain; [Losada, Begona] Hosp Virgen Salud, Toledo, Spain; [Herranz, Mercedes] Hosp Virgen Camino, Pamplona, Spain; [Bustillo, Matilde; Guerrero, Carmelo] Hosp Miguel Servet, Zaragoza, Spain; [Collado, Pilar] Hosp Clin Lozano Blesa, Zaragoza, Spain; [Antonio Couceiro, Jose] Complejo Hosp Pontevedra, Pontevedra, Spain; [Perez, Amparo; Isabel Piqueras, Ana; Breton, Rafael; Segarra, Inmaculada] Hosp La Fe, Valencia, Spain; [Gavilan, Cesar] Hosp San Juan de Alicante, Alicante, Spain; [Jareno, Enrique] Hosp Clin Valencia, Valencia, Spain; [Montesinos, Elena] Hosp Gen Valencia, Valencia, Spain; [Dapena, Marta] Hosp Castellon, Castellon de La Plana, Spain; [Alvarez, Cristina] Hosp Marques Valdecilla, Santander, Spain; [Gloria Andres, Ana] Hosp Leon, Leon, Spain; [Marugan, Victor; Ochoa, Carlos] Hosp Zamora, Zamora, Spain; [Alfayate, Santiago; Isabel Menasalvas, Ana] Hosp Virgen Arrixaca, Murcia, Spain; [de Miguel, Elisa] Complejo Hosp San Millan San Pedro, Logrono, Spain; [Naver, Lars; Soeria-Atmadja, Sandra; Hagas, Vendela] Karolinska Univ Hosp, Stockholm, Sweden; [Haerry, D.] Posit Council, Lausanne, Switzerland; [Schmid, P.; Scherrer, A. U.] Data Ctr, Lausanne, Switzerland; [Warachit, Boonyarat] Reg Hlth Promot Ctr 6, Khon Kaen, Thailand; [Kaleeva, T.; Baryshnikova, Y.] Odessa Reg Ctr HIV AIDS, Odessa, Ukraine; [Soloha, S.] Donetsk Reg Ctr HIV AIDS, Donetsk, Ukraine; [Bashkatova, N.] Mariupol AIDS Ctr, Mariupol, Ukraine; [Raus, I.] Kiev City Ctr HIV AIDS, Kiev, Ukraine; [Ruban, Z.] Mykolaiv Reg Ctr HIV AIDS, Mykolaiv, Ukraine; [Bailey, H.] UCL, London, England; [Butler, K.; Walsh, A.] Ladys Childrens Hosp Crumlin, Dublin, Ireland; [Scott, S.; Vaughan, Y.; Welch, S.] Birmingham Heartlands Hosp, Birmingham, W Midlands, England; [Laycock, N.] Blackpool Victoria Hosp, Blackpool, England; [Bernatoniene, J.; Finn, A.; Hutchison, L.] Bristol Royal Hosp Children, Bristol, Avon, England; [Sharpe, G.] Calderdale Royal Hosp, Halifax, NS, Canada; [Williams, A.] Cent Middlesex Hosp, London, England; [Lyall, E. G. H.; Seery, P.] Chelsea &amp; Westminster Hosp, London, England; [Lewis, P.; Miles, K.] Coventry &amp; Warwickshire Univ Hosp, Coventry, W Midlands, England; [Subramaniam, B.] Derbyshire Childrens Hosp, Derby, England; [Hutchinson, L.; Ward, P.] Derriford Hosp, Plymouth, Devon, England; [Sloper, K.] Ealing Gen Hosp, Middlesex, England; [Gopal, G.] Eastbourne Dist Gen Hosp, Eastbourne, England; [Doherty, C.; Hague, R.; Price, V.] Glasgow Royal Hosp Sick Children, Glasgow, Lanark, Scotland; [Bamford, A.; Bundy, H.; Clapson, M.; Flynn, J.; Gibb, D. M.; Klein, N.; Novelli, V.; Shingadia, D.] Great Ormond St Hosp Sick Children, London, England; [Ainsley-Walker, P.] Halliwell Childrens Ctr, Bolton, England; [Tovey, P.] Harrogate Dist Hosp, Harrogate, England; [Gurtin, D.] Homerton Univ Hosp, London, England; [Garside, J. P.] Huddersfield Royal Infirm, Huddersfield, W Yorkshire, England; [Fall, A.] James Cook Hosp, Middlesbrough, Cleveland, England; [Porter, D.; Segal, S.] John Radcliffe Hosp, Oxford, England; [Ball, C.; Hawkins, S.] Kings Coll Hosp London, London, England; [Chetcuti, P.; Dowie, M.] Leeds Gen Infirm, Leeds, W Yorkshire, England; [Bandi, S.; McCabe, A.] Leicester Royal Infirm, Leicester, Leics, England; [Eisenhut, M.] Luton &amp; Dunstable Hosp, Luton, Beds, England; [Handforth, J.] Mayday Univ Hosp, Croydon, England; [Roy, P. K.] Milton Keynes Dist Gen Hosp, Milton Keynes, Bucks, England; [Flood, T.; Pickering, A.] Newcastle Gen Hosp, Newcastle, Tyne &amp; Wear, England; [Liebeschuetz, S.] Newham Dist Gen Hosp, London, England; [Kavanagh, C.] Norfolk &amp; Norwich Hosp, Norwich, Norfolk, England; [Murphy, C.; Rowson, K.; Tan, T.] North Manchester Gen Hosp, Manchester, Lancs, England; [Daniels, J.; Lees, Y.] North Middlesex Hosp, London, England; [Kerr, E.; Thompson, F.] Northampton Gen Hosp, Northampton, England; [Williams, A.; Le Provost, M.] Northwick Pk Hosp Middlesex, Middlesex, England; [Cliffe, L.; Smyth, A.; Stafford, S.] Nottingham City Hosp, Nottingham, England; [Freeman, A.] Queen Alexandra Hosp, Portsmouth, Hants, England; [Reddy, T.] Raigmore Hosp, Inverness, Scotland; [Fidler, K.] Royal Alexandra Hosp, Brighton, E Sussex, England; [Christie, S.] Royal Belfast Hosp Sick Children, Belfast, Antrim, North Ireland; [Gordon, A.] Royal Berkshire Hosp, Reading, Berks, England; [Rogahn, D.] Royal Childrens Hosp, Aberdeen, Scotland; [Hutchinson, L.; Harris, S.] Royal Cornwall Hosp, Truro, England; [Hutchinson, L.; Collinson, A.] Royal Devon &amp; Exeter Hosp, Exeter, Devon, England; [Jones, L.; Offerman, B.] Royal Edinburgh Hosp Sick Children, Edinburgh, Midlothian, Scotland; [Van Someren, V.] Royal Free Hosp, London, England; [Benson, C.; Riordan, A.] Royal Liverpool Childrens Hosp, Liverpool, Merseyside, England; [Riddell, A.] Royal London Hosp, London, England; [O'Connor, R.] Royal Preston Hosp, Preston, Lancs, England; [Brown, N.] Salisbury Dist Gen Hosp, Salisbury, Wilts, England; [Ibberson, L.; Shackley, F.] Sheffield Childrens Hosp, Sheffield, S Yorkshire, England; [Faust, S. N.; Hancock, J.] Southampton Gen Hosp, Southampton, Hants, England; [Doerholt, K.; Donaghy, S.; Prime, K.; Sharland, M.; Storey, S.] St George Hosp, London, England; [Gorman, S.] St Lukes Hosp, Bradford, W Yorkshire, England; [Lyall, E. G. H.; Seery, P.; Monrose, C.; Tudor-Williams, G.; Walters, S.] St Marys Hosp, London, England; [Cross, R.; Menson, E.] St Thomas Hosp, Evelina Childrens Hosp, London, England; [Hutchinson, L.; Broomhall, J.] Torbay Hosp, Torquay, England; [Scott, D.; Stroobant, J.] Univ Hosp Lewisham, London, England; [Bridgwood, A.; McMaster, P.] Univ Hosp North Staffordshire, Stoke On Trent, Staffs, England; [Evans, J.; Gardiner, T.] Univ Hosp Wales, Cardiff, S Glam, Wales; [Jones, R.] Wexham Pk, Slough, Berks, England; [Gardiner, K.] Whipps Cross Hos, London, England</t>
  </si>
  <si>
    <t>Goetghebuer, T (reprint author), Hosp St Pierre Cohort, Brussels, Belgium.</t>
  </si>
  <si>
    <t>Vlagea, A; Pascual-Salcedo, D; Doforno, RA; Lavilla, P; Diez, J; Merlano, BP; Cuesta, MV; Gil, A</t>
  </si>
  <si>
    <t>IgA anti-beta 2 glycoprotein I antibodies: Experience from a large center</t>
  </si>
  <si>
    <t>THROMBOSIS RESEARCH</t>
  </si>
  <si>
    <t>[Vlagea, Alexandru] Hosp Clin Barcelona, Immunol Dept, Barcelona, Spain; [Vlagea, Alexandru; Pascual-Salcedo, Dora; Alvarez Doforno, Rita; Padilla Merlano, Beatriz] Hosp La Paz, Immunol Dept, Madrid, Spain; [Lavilla, Paz; Gil, Antonio] Hosp La Paz, Internal Med Dept, Madrid, Spain; [Diez, Jesus] Hosp La Paz, Dept Biostat Med, Madrid, Spain; [Cuesta, Maria V.] Hosp La Paz, Hematol Dept, Madrid, Spain</t>
  </si>
  <si>
    <t>Vlagea, A (reprint author), Hosp Clin Barcelona, Immunol Dept, Barcelona, Spain.</t>
  </si>
  <si>
    <t>0049-3848</t>
  </si>
  <si>
    <t>De Miguel, E; Beltran, LM; Monjo, I; Deodati, F; Schmidt, WA; Garcia-Puig, J</t>
  </si>
  <si>
    <t>Atherosclerosis as a potential pitfall in the diagnosis of giant cell arteritis</t>
  </si>
  <si>
    <t>[De Miguel, Eugenio; Monjo, Irene] Hosp Univ La Paz, Rheumatol Dept, Pa Castellana 261, Madrid 28046, Spain; [Beltran, Luis M.; Deodati, Francesco; Garcia-Puig, Juan] Hosp Univ La Paz, Internal Med Dept, Madrid, Spain; [Schmidt, Wolfgang A.] Immanuel Krankenhaus Berlin, Med Ctr Rheumatol Berlin Buch, Berlin, Germany</t>
  </si>
  <si>
    <t>De Miguel, E (reprint author), Hosp Univ La Paz, Rheumatol Dept, Pa Castellana 261, Madrid 28046, Spain.</t>
  </si>
  <si>
    <t>Moller, I; Loza, E; Uson, J; Acebes, C; Andreu, JL; Batlle, E; Bueno, A; Collado, P; Fernandez-Gallardo, JM; Gonzalez, C; Palop, MJ; Lisbona, MP; Macarron, P; Maymo, J; Narvaez, JA; Navarro-Compan, V; Sanz, J; Rosario, MP; Vicente, E; Naredo, E</t>
  </si>
  <si>
    <t>Recommendations for the Use of Ultrasound and Magnetic Resonance in Patients With Rheumatoid Arthritis</t>
  </si>
  <si>
    <t>REUMATOLOGIA CLINICA</t>
  </si>
  <si>
    <t>[Moller, Ingrid] Inst Poal Reumatol, Serv Reumatol, Barcelona, Spain; [Loza, Estibaliz] Inst Salud Musculoesquelet, Madrid, Spain; [Uson, Jacqueline] Hosp Univ Mostoles, Serv Reumatol, Madrid, Spain; [Acebes, Carlos] Hosp Gen Villalba, Serv Reumatol, Madrid, Spain; [Luis Andreu, Jose; Jimenez Palop, Mercedes; Sanz, Jesus] Hosp Univ Puerta de Hierro, Serv Reumatol, Madrid, Spain; [Batlle, Enrique] Hosp Univ St Joan dAlacant, Serv Reumatol, Alicante, Spain; [Bueno, Angel] Hosp Univ Fdn Alcorcon, Serv Radiol, Madrid, Spain; [Collado, Paz] Hosp Univ Severo Ochoa, Serv Reumatol, Madrid, Spain; [Manuel Fernandez-Gallardo, Juan] Hosp Univ Severo Ochoa, Serv Radiol, Madrid, Spain; [Gonzalez, Carlos; Naredo, Esperanza] Hosp Gen Univ Gregorio Maranon, Serv Reumatol, Madrid, Spain; [Pilar Lisbona, Maria] Hosp del Mar, Barcelona, Spain; [Macarron, Pilar] Hosp Univ Clin San Carlos, Serv Reumatol, Madrid, Spain; [Maymo, Joan] Hosp del Mar, Serv Reumatol, Barcelona, Spain; [Antonio Narvaez, Jose] Hosp Univ Bellvitge, Serv Radiodiagnost, Barcelona, Spain; [Navarro-Compan, Victoria] Hosp Univ La Paz, IdiPaz, Serv Reumatol, Madrid, Spain; [Piedad Rosario, M.] Serv Andaluz Salud, Seville, Spain; [Vicente, Esther] Hosp Univ Princesa, Serv Reumatol, Madrid, Spain</t>
  </si>
  <si>
    <t>Loza, E (reprint author), Inst Salud Musculoesquelet, Madrid, Spain.</t>
  </si>
  <si>
    <t>1699-258X</t>
  </si>
  <si>
    <t>JAN-FEB</t>
  </si>
  <si>
    <t>Uson, J; Loza, E; Moller, I; Acebes, C; Andreu, JL; Batlle, E; Bueno, A; Collado, P; Fernandez-Gallardo, JM; Gonzalez, C; Palop, MJ; Lisbona, MP; Macarron, P; Maymo, J; Narvaez, JA; Navarro-Compan, V; Sanz, J; Rosario, MP; Vicente, E; Naredo, E</t>
  </si>
  <si>
    <t>Recommendations for the Use of Ultrasound and Magnetic Resonance in Patients With Spondyloarthritis, Including Psoriatic Arthritis, and Patients With Juvenile Idiopathic Arthritis</t>
  </si>
  <si>
    <t>[Uson, Jacqueline] Hosp Univ Mostoles, Serv Reumatol, Madrid, Spain; [Loza, Estibaliz] Inst Salud Musculoesquelet, Madrid, Spain; [Moller, Ingrid] Inst Poal Reumatol, Serv Reumatol, Barcelona, Spain; [Acebes, Carlos] Hosp Gen Villalba, Serv Reumatol, Madrid, Spain; [Luis Andreu, Jose; Jimenez Palop, Mercedes; Sanz, Jesus] Hosp Univ Puerta de Hierro, Serv Reumatol, Madrid, Spain; [Batlle, Enrique] Hosp Univ St Joan dAlacant, Serv Reumatol, Alicante, Spain; [Bueno, Angel] Hosp Univ Fdn Alcorcon, Serv Radiol, Madrid, Spain; [Collado, Paz] Hosp Univ Severo Ochoa, Serv Reumatol, Madrid, Spain; [Manuel Fernandez-Gallardo, Juan] Hosp Univ Severo Ochoa, Serv Radiol, Madrid, Spain; [Gonzalez, Carlos; Naredo, Esperanza] Hosp Gen Univ Gregorio Maranon, Serv Reumatol, Madrid, Spain; [Pilar Lisbona, Maria; Maymo, Joan] Hosp del Mar, Serv Reumatol, Barcelona, Spain; [Macarron, Pilar] Hosp Univ Clin San Carlos, Serv Reumatol, Madrid, Spain; [Antonio Narvaez, Jose] Hosp Univ Bellvitge, Serv Radiodiagnost, Barcelona, Spain; [Navarro-Compan, Victoria] Hosp Univ La Paz, IdiPAZ, Serv Reumatol, Madrid, Spain; [Piedad Rosario, M.] Serv Andaluz Salud, Seville, Spain; [Vicente, Esther] Hosp Univ La Princesa, Serv Reumatol, Madrid, Spain</t>
  </si>
  <si>
    <t>Gossec, L; McGonagle, D; Korotaeva, T; Lubrano, E; de Miguel, E; Ostergaard, M; Behrens, F</t>
  </si>
  <si>
    <t>Minimal Disease Activity as a Treatment Target in Psoriatic Arthritis: A Review of the Literature</t>
  </si>
  <si>
    <t>JOURNAL OF RHEUMATOLOGY</t>
  </si>
  <si>
    <t>UPMC Univ Paris 06, Sorbonne Univ, Pitie Salpetriere Hosp, AP HP,Dept Radiol, Paris, France; Univ Leeds, Leeds Inst Rheumat &amp; Musculoskeletal Med, Leeds, W Yorkshire, England; NIHR, Leeds Musculoskeletal Biomed Res Unit, Leeds, W Yorkshire, England; VA Nasonova Res Inst Rheumatol, Moscow, Russia; Univ Molise, Dipartimento Med &amp; Sci Salute, Campobasso, Italy; Hosp Univ La Paz, Rheumatol Dept, Madrid, Spain; Rigshosp, Ctr Rheumatol &amp; Spine Dis, Copenhagen Ctr Arthrit Res, Glostrup, Denmark; Univ Copenhagen, Dept Clin Med, Copenhagen, Denmark; Goethe Univ Frankfurt Main, Rheumatol Univ Hosp Frankfurt, Frankfurt, Germany; Goethe Univ Frankfurt Main, Frounhofer Inst Mol Biol &amp; Appl Ecol IME, Project Grp Translat Med &amp; Pharmacol TMP, Frankfurt, Germany; [McGonagle, Dennis] Leeds Inst Rheumat &amp; Musculoskeletal Med, NIHR Leeds Musculoskeletal Biomed Res Unit, Leeds, W Yorkshire, England; [Korotaeva, Tatiana] VA Nasonova Res Inst Rheumatol, Dept Psoriat Arthrit, Moscow, Russia; [Lubrano, Ennio] Univ Molise, Dept Med &amp; Hlth Sci, Acad Rheumatol Unit, Campobasso, Italy; [de Miguel, Eugenio] Hosp Univ Paz, Acad Rheumatol Unit, Madrid, Spain; [Ostergaard, Mikkel] Copenhagen Univ Hosp, Copenhagen, Denmark; [Ostergaard, Mikkel] Copenhagen Ctr Arthrit Res, Ctr Rheumatol &amp; Spine Dis, Copenhagen, Denmark; [Behrens, Frank] Fraunhofer Inst IME, Frankfurt, Germany</t>
  </si>
  <si>
    <t>Gossec, L (reprint author), Hop La Pitie Salpetriere, Serv Rhumatol, 47-83 Blvd Hop, F-75013 Paris, France.; Gossec, L (reprint author), Hop La Pitie Salpetriere, Serv Rhumatol, 47-83 Blvd Hop, F-75013 Paris, France.</t>
  </si>
  <si>
    <t>0315-162X</t>
  </si>
  <si>
    <t>JAN 1</t>
  </si>
  <si>
    <t>Differential blood cellular profile in patients with moderate to severe psoriasis treated with classical systemic therapies: A step forward in personalised medicine.</t>
  </si>
  <si>
    <t>Hernandez-Breijo, B; Jurado, T; Rodriguez-Martin, E; Martinez-Feito, A; Plasencia-Rodriguez, C; Balsa, A; Alonso-Pacheco, M L; Villar, L M; Herranz-Pinto, P; Pascual-Salcedo, D</t>
  </si>
  <si>
    <t>2018 Mar 11 (Epub 2018 Mar 11)</t>
  </si>
  <si>
    <t>Immuno-Rheumatology Research Group, IdiPaz. University Hospital La Paz. Madrid, Spain.</t>
  </si>
  <si>
    <t>1365-2133</t>
  </si>
  <si>
    <t>Optimal concentration range of golimumab in patients with axial spondyloarthritis.</t>
  </si>
  <si>
    <t>Martinez-Feito, Ana; Plasencia-Rodriguez, Chamaida; Navarro-Compan, Victoria; Jurado, Teresa; Kneepkens, Eva Linda; Wolbink, Gertjan J; Martin, Sergio; Ruiz Del Agua, Ainhoa; Navarro, Rosaura; Mezcua, Araceli; Jochems, Andrea; Peiteado, Diana; Bonilla, Maria Gema; Balsa, Alejandro; Pascual-Salcedo, Dora</t>
  </si>
  <si>
    <t>Clinical and experimental rheumatology</t>
  </si>
  <si>
    <t>110-114</t>
  </si>
  <si>
    <t>2018  (Epub 2017 Sep 15)</t>
  </si>
  <si>
    <t>Immunology Unit and Hospital La Paz Institute for Health Research (IdiPAZ), Madrid, Spain. amartinezf@salud.madrid.org.</t>
  </si>
  <si>
    <t>0392-856X</t>
  </si>
  <si>
    <t>British journal of dermatology</t>
  </si>
  <si>
    <t>Rada, P; Pardo, V; Mobasher, MA; Martinez, IG; Ruiz, L; Gonzalez-Rodriguez, A; Sanchez-Ramos, C; Muntane, J; Alemany, S; James, LP; Simpson, KJ; Monsalve, M; Valdecantos, MP; Valverde, AM</t>
  </si>
  <si>
    <t>SIRT1 Controls Acetaminophen Hepatotoxicity by Modulating Inflammation and Oxidative Stress</t>
  </si>
  <si>
    <t>ANTIOXIDANTS &amp; REDOX SIGNALING</t>
  </si>
  <si>
    <t>[Rada, Patricia; Pardo, Virginia; Mobasher, Maysa A.; Garcia Martinez, Irma; Ruiz, Laura; Sanchez-Ramos, Cristina; Alemany, Susana; Monsalve, Maria; Pilar Valdecantos, Maria; Valverde, Angela M.] UAM, CSIC, Ctr Mixto, Inst Invest Biomed Alberto Sols, Madrid, Spain; [Rada, Patricia; Pardo, Virginia; Mobasher, Maysa A.; Ruiz, Laura; Pilar Valdecantos, Maria; Valverde, Angela M.] Inst Salud Carlos III, Ctr Invest Biomed Red Diabet &amp; Enfermedades Metab, Madrid, Spain; [Mobasher, Maysa A.] Al Jouf Univ, Div Biochem, Dept Pathol, Coll Med, Sakaka, Saudi Arabia; [Gonzalez-Rodriguez, Agueda] Hosp Univ Santa Cristina, Inst Invest Sanitaria Princesa, Madrid, Spain; [Muntane, Jordi] Inst Salud Carlos III, Ctr Invest Biomed Red Enfermedades Hepat &amp; Digest, Madrid, Spain; [Muntane, Jordi] Univ Seville, Univ Hosp Virgen del Rocio, Oncol Surg Cell Therapy &amp; Transplant Organs, CSIC,Inst Biomed Seville IBiS, Seville, Spain; [James, Laura P.] Arkansas Childrens Hosp, Sect Clin Pharmacol &amp; Toxicol, 800 Marshall St, Little Rock, AR 72202 USA; [Simpson, Kenneth J.] Univ Edinburgh, Div Clin &amp; Surg Sci, Edinburgh, Midlothian, Scotland</t>
  </si>
  <si>
    <t>Valdecantos, MP; Valverde, AM (reprint author), UAM, Inst Invest Biomed Alberto Sols, Dept Metab &amp; Cell Signaling, Ctr Mixto,CSIC, C Arturo Duperier 4, Madrid 28029, Spain.</t>
  </si>
  <si>
    <t>1523-0864</t>
  </si>
  <si>
    <t>Navarro-Garcia, JA; Fernandez-Velasco, M; Delgado, C; Delgado, JF; Kuro-o, M; Ruilope, LM; Ruiz-Hurtado, G</t>
  </si>
  <si>
    <t>PTH, vitamin D, and the FGF-23-klotho axis and heart: Going beyond the confines of nephrology</t>
  </si>
  <si>
    <t>EUROPEAN JOURNAL OF CLINICAL INVESTIGATION</t>
  </si>
  <si>
    <t>[Alberto Navarro-Garcia, Jose; Ruilope, Luis M.; Ruiz-Hurtado, Gema] Hosp Univ Octubre CIBERCV, Cardiorenal Translat Lab, Inst Res I 12, Madrid, Spain; [Fernandez-Velasco, Maria] IdiPAZ Inst Hlth Res CIBERCV, Madrid, Spain; [Delgado, Carmen] Biomed Res Inst Alberto Sols CIBERCV, Madrid, Spain; [Delgado, Juan F.] Hosp Univ 12 Octubre CIBERCV, Cardiol Serv, Madrid, Spain; [Kuro-o, Makoto] Jichi Med Univ, Ctr Mol Med, Div Antiaging Med, Shimotsuke, Tochigi, Japan; [Ruilope, Luis M.] Univ Autonoma Madrid, Sch Med, Dept Prevent Med &amp; Publ Hlth, Madrid, Spain; [Ruilope, Luis M.] European Univ Madrid, Madrid, Spain</t>
  </si>
  <si>
    <t>Ruilope, LM; Ruiz-Hurtado, G (reprint author), Hosp Univ 12 Octubre, Ctr Invest, Inst Invest Imas12, Madrid, Spain.</t>
  </si>
  <si>
    <t>0014-2972</t>
  </si>
  <si>
    <t>UNSP e12902</t>
  </si>
  <si>
    <t>Niell, N; Larriba, MJ; Ferrer-Mayorga, G; Sanchez-Perez, I; Cantero, R; Real, FX; del Peso, L; Munoz, A; Gonzalez-Sancho, JM</t>
  </si>
  <si>
    <t>The human PKP2/plakophilin-2 gene is induced by Wnt/beta-catenin in normal and colon cancer-associated fibroblasts</t>
  </si>
  <si>
    <t>INTERNATIONAL JOURNAL OF CANCER</t>
  </si>
  <si>
    <t>[Niell, Nuria; Jesus Larriba, Maria; Ferrer-Mayorga, Gemma; Sanchez-Perez, Isabel; del Peso, Luis; Munoz, Alberto; Manuel Gonzalez-Sancho, Jose] UAM, CSIC, Inst Invest Biomed Alberto Sols, E-28029 Madrid, Spain; [Niell, Nuria; Sanchez-Perez, Isabel; del Peso, Luis; Manuel Gonzalez-Sancho, Jose] UAM, Fac Med, Dept Bioquim, E-28029 Madrid, Spain; [Jesus Larriba, Maria; Ferrer-Mayorga, Gemma; Sanchez-Perez, Isabel; Cantero, Ramon; del Peso, Luis; Munoz, Alberto] Inst Invest Sanitaria Hosp Univ La Paz IdiPAZ, E-28046 Madrid, Spain; [Jesus Larriba, Maria; Ferrer-Mayorga, Gemma; Real, Francisco X.; Munoz, Alberto; Manuel Gonzalez-Sancho, Jose] CIBER Canc CIBERONC, Inst Salud Carlos III, Madrid, Spain; [Ferrer-Mayorga, Gemma] Fdn Invest IIM Hosp, E-28015 Madrid, Spain; [Sanchez-Perez, Isabel] Unidad Asociada Biomed UCLM CSIC, Madrid, Spain; [Sanchez-Perez, Isabel] CIBER Enfermedades Raras CIBERER, Inst Salud Carlos III, Madrid, Spain; [Cantero, Ramon] La Paz Univ Hosp, Dept Surg, Colorectal Unit, E-28046 Madrid, Spain; [Real, Francisco X.] Spanish Natl Canc Res Ctr, Epithelial Carcinogenesis Grp, Canc Cell Biol Programme, E-28029 Madrid, Spain; [Real, Francisco X.] Univ Pompeu Fabra, Dept Ciencies Expt &amp; Salut, E-08003 Barcelona, Spain; [del Peso, Luis] CIBER Enfermedades Resp CIBERES, Inst Salud Carlos III, Madrid, Spain</t>
  </si>
  <si>
    <t>Gonzalez-Sancho, JM (reprint author), Inst Invest Biomed Alberto Sols, C Arturo Duperier 4, Madrid 28029, Spain.</t>
  </si>
  <si>
    <t>0020-7136</t>
  </si>
  <si>
    <t>Brea, R; Motino, O; Frances, D; Garcia-Monzon, C; Vargas, J; Fernandez-Velasco, M; Bosca, L; Casado, M; Martin-Sanz, P; Agra, N</t>
  </si>
  <si>
    <t>PGE(2) induces apoptosis of hepatic stellate cells and attenuates liver fibrosis in mice by downregulating miR-23a-5p and miR-28a-5p</t>
  </si>
  <si>
    <t>[Brea, R.; Motino, O.; Bosca, L.; Martin-Sanz, P.; Agra, N.] UAM, CSIC, Inst Invest Biomed IIB Alberto Sols, Arturo Duperier 4, Madrid 28029, Spain; [Frances, D.] Consejo Nacl Invest Cient &amp; Tecn, Inst Fisiol Expt IFISE, Suipacha 570, RA-2000 Rosario, Argentina; [Garcia-Monzon, C.; Vargas, J.] Hosp Univ Santa Cristina, Inst Invest Sanitaria Princesa, Liver Res Unit, Amadeo Vives 2, Madrid 28009, Spain; [Fernandez-Velasco, M.] Inst Invest Hosp Univ La Paz, IDIPAZ, Pedro Rico 6, Madrid 28029, Spain; [Bosca, L.; Casado, M.; Martin-Sanz, P.] CIBERehd, Monforte de Lemos 3-5, Madrid 28029, Spain; [Bosca, L.; Casado, M.; Martin-Sanz, P.] Ctr Invest Biomed Red Enfermedades Cardiovasc CIB, Monforte de Lemos 3-5, Madrid 28029, Spain; [Casado, M.] CSIC, IBV, Jaume Roig 11, Valencia 46010, Spain</t>
  </si>
  <si>
    <t>Martin-Sanz, P; Agra, N (reprint author), UAM, CSIC, Inst Invest Biomed IIB Alberto Sols, Arturo Duperier 4, Madrid 28029, Spain.</t>
  </si>
  <si>
    <t>Avendano-Ortiz, J; Maroun-Eid, C; Martin-Quiros, A; Toledano, V; Cubillos-Zapata, C; Gomez-Campelo, P; Varela-Serrano, A; Casas-Martin, J; Llanos-Gonzalez, E; Alvarez, E; Garcia-Rio, F; Aguirre, LA; Hernandez-Jimenez, E; Lopez-Collazo, E</t>
  </si>
  <si>
    <t>PD-L1 Overexpression During Endotoxin Tolerance Impairs the Adaptive Immune Response in Septic Patients via HIF1 alpha</t>
  </si>
  <si>
    <t>JOURNAL OF INFECTIOUS DISEASES</t>
  </si>
  <si>
    <t>[Avendano-Ortiz, Jose; Toledano, Victor; Cubillos-Zapata, Carolina; Varela-Serrano, Anibal; Casas-Martin, Jose; Llanos-Gonzalez, Emilio; Aguirre, Luis A.; Hernandez-Jimenez, Enrique; Lopez-Collazo, Eduardo] La Paz Univ Hosp, Innate Immun Grp, IdiPAZ, Madrid, Spain; [Avendano-Ortiz, Jose; Toledano, Victor; Cubillos-Zapata, Carolina; Varela-Serrano, Anibal; Casas-Martin, Jose; Llanos-Gonzalez, Emilio; Aguirre, Luis A.; Hernandez-Jimenez, Enrique; Lopez-Collazo, Eduardo] La Paz Univ Hosp, Tumor Immunol Lab, IdiPAZ, Madrid, Spain; [Avendano-Ortiz, Jose; Cubillos-Zapata, Carolina; Garcia-Rio, Francisco; Hernandez-Jimenez, Enrique; Lopez-Collazo, Eduardo] La Paz Univ Hosp, Biomed Res Networking Ctr Resp Dis CIBEres, IdiPAZ, Madrid, Spain; [Maroun-Eid, Charbel; Martin-Quiros, Alejandro] La Paz Univ Hosp, Emergency Dept, IdiPAZ, Madrid, Spain; [Gomez-Campelo, Paloma] La Paz Univ Hosp, Aging &amp; Fragil Elderly Grp, IdiPAZ, Madrid, Spain; [Alvarez, Enrique] Empireo Diagnost Mol, Madrid, Spain</t>
  </si>
  <si>
    <t>Lopez-Collazo, E (reprint author), La Paz Univ Hosp, IdiPAZ, Paseo Castellana 261, Madrid 28046, Spain.</t>
  </si>
  <si>
    <t>0022-1899</t>
  </si>
  <si>
    <t>How do we manufacture clinical-grade interleukin-15-stimulated natural killer cell products for cancer treatment?</t>
  </si>
  <si>
    <t>Fernandez, Lucia; Leivas, Alejandra; Valentin, Jaime; Escudero, Adela; Corral, Dolores; de Paz, Raquel; Vela, Maria; Bueno, David; Rodriguez, Rebeca; Torres, Juan Manuel; Diaz-Almiron, Mariana; Lopez-Collazo, Eduardo; Martinez-Lopez, Joaquin; Perez-Martinez, Antonio</t>
  </si>
  <si>
    <t>Transfusion</t>
  </si>
  <si>
    <t>2018 Mar 14 (Epub 2018 Mar 14)</t>
  </si>
  <si>
    <t>Clinical Research Department, Spanish National Cancer Research Center, CNIO.</t>
  </si>
  <si>
    <t>1537-2995</t>
  </si>
  <si>
    <t>GQ-11: A new PPAR agonist improves obesity-induced metabolic alterations in LDLr-/- mice.</t>
  </si>
  <si>
    <t>Silva, Jacqueline C; de Oliveira, Edson M; Turato, Walter M; Trossini, Gustavo H G; Maltarollo, Vinicius G; Pitta, Marina G R; Pitta, Ivan R; de Las Heras, Beatriz; Bosca, Lisardo; Rudnicki, Martina; Abdalla, Dulcineia S P</t>
  </si>
  <si>
    <t>International journal of obesity (2005)</t>
  </si>
  <si>
    <t>2018 Jan 30 (Epub 2018 Jan 30)</t>
  </si>
  <si>
    <t>Department of Clinical and Toxicological Analyses, Faculty of Pharmaceutical Sciences, University of Sao Paulo, Sao Paulo, SP, Brazil.</t>
  </si>
  <si>
    <t>1476-5497</t>
  </si>
  <si>
    <t>Melgar, AA; Giner, L; Espinosa, L; Melgosa, M; Fernandez, C; Zarauza, A; Bravo, J</t>
  </si>
  <si>
    <t>Meaning of positive anti-hla antibodies in simultaneous liver-kidney transplantation</t>
  </si>
  <si>
    <t>PEDIATRIC NEPHROLOGY</t>
  </si>
  <si>
    <t>[Melgar, A. Alonso; Giner, L.; Espinosa, L.; Melgosa, M.; Fernandez, C.; Zarauza, A.; Bravo, J.] Hosp Univ La Paz, Madrid, Spain</t>
  </si>
  <si>
    <t>0931-041X</t>
  </si>
  <si>
    <t>Jimenez-Reinoso, A; Marin, AV; Subias, M; Lopez-Lera, A; Roman-Ortiz, E; Payne, K; Ma, CS; Arbore, G; Kolev, M; Freeley, SJ; Kemper, C; Tangye, SG; Fernandez-Malave, E; de Cordoba, SR; Lopez-Trascasa, M; Regueiro, JR</t>
  </si>
  <si>
    <t>Human plasma C3 is essential for the development of memory B, but not T, lymphocytes</t>
  </si>
  <si>
    <t>JOURNAL OF ALLERGY AND CLINICAL IMMUNOLOGY</t>
  </si>
  <si>
    <t>[Jimenez-Reinoso, Anais; Marin, Ana V.; Fernandez-Malave, Edgar; Regueiro, Jose R.] Univ Complutense Madrid, Sch Med, Dept Immunol, Madrid, Spain; [Jimenez-Reinoso, Anais; Marin, Ana V.; Fernandez-Malave, Edgar; Regueiro, Jose R.] 12 Octubre Hlth Res Inst Imas12, Madrid, Spain; [Subias, Marta; de Cordoba, Santiago Rodriguez] Hosp Univ La Paz, IdiPAZ, CSIC, Ctr Invest Biol, Madrid, Spain; [Subias, Marta; Lopez-lera, Alberto; de Cordoba, Santiago Rodriguez; Lopez-Trascasa, Margarita] Hosp Univ La Paz, IdiPAZ, Ctr Invest Biomed Red Enfermedade Raras CIBERER, Madrid, Spain; [Lopez-lera, Alberto; Lopez-Trascasa, Margarita] Hosp Univ La Paz, IdiPAZ, Immunol Unit, Madrid, Spain; [Roman-Ortiz, Elena] Hosp La Fe, Serv Nefrol Pediat, Valencia, Spain; [Payne, Kathryn; Ma, Cindy S.; Tangye, Stuart G.] Garvan Inst Med Res, Immunol Res Program, Darlinghurst, NSW, Australia; [Ma, Cindy S.; Tangye, Stuart G.] Univ New South Wales, St Vincents Clin Sch, Sydney, NSW, Australia; [Arbore, Giuseppina; Kolev, Martin; Freeley, Simon J.; Kemper, Claudia] Kings Coll London, MRC, Ctr Transplantat, Div Transplant Immunol &amp; Mucosal Biol, London, England</t>
  </si>
  <si>
    <t>Regueiro, JR (reprint author), Univ Complutense Madrid, Sch Med, Dept Immunol, Madrid, Spain.; Regueiro, JR (reprint author), 12 Octubre Hlth Res Inst Imas12, Madrid, Spain.</t>
  </si>
  <si>
    <t>0091-6749</t>
  </si>
  <si>
    <t>1097-6825</t>
  </si>
  <si>
    <t>+</t>
  </si>
  <si>
    <t>Bermejo, EM; Caballero, T; Lopez-Trascasa, M; Peregrin, PC; Herrera, JG</t>
  </si>
  <si>
    <t>Acquired Angioedema With Anti-C1-inhibitor Autoantibodies During Assisted Reproduction Techniques</t>
  </si>
  <si>
    <t>JOURNAL OF INVESTIGATIONAL ALLERGOLOGY AND CLINICAL IMMUNOLOGY</t>
  </si>
  <si>
    <t>[Marban Bermejo, E.; Caballero Peregrin, P.; Gil Herrera, J.] Clin Tambre, C Tambre 8, Madrid 28002, Spain; [Caballero, T.] Hosp La Paz, Hlth Res Inst IdiPaz, Serv Alergia, Madrid, Spain; [Caballero, T.] CIBERER, Biomed Res Network Rare Dis, U754, Madrid, Spain; [Lopez-Trascasa, M.] Hosp La Paz, Hlth Res Inst Idipaz, Unidad Inmunol, Madrid, Spain</t>
  </si>
  <si>
    <t>Bermejo, EM (reprint author), Clin Tambre, C Tambre 8, Madrid 28002, Spain.</t>
  </si>
  <si>
    <t>1018-9068</t>
  </si>
  <si>
    <t>Complement as a diagnostic tool in immunopathology.</t>
  </si>
  <si>
    <t>Lopez-Lera, Alberto; Corvillo, Fernando; Nozal, Pilar; Regueiro, Jose R; Sanchez-Corral, Pilar; Lopez-Trascasa, Margarita</t>
  </si>
  <si>
    <t>Seminars in cell &amp; developmental biology</t>
  </si>
  <si>
    <t>2018 Jan 12 (Epub 2018 Jan 12)</t>
  </si>
  <si>
    <t>Hospital UniversitarioLa Paz, Unidad de Inmunologia, IdiPAZ, Centro de Investigacion Biomedica en Red (CIBERER U754), Paseo de la Castellana, 261, 28046 Madrid, Spain.</t>
  </si>
  <si>
    <t>1096-3634</t>
  </si>
  <si>
    <t>Figueira, A; Perez, A; Rosich, B; Mozo, Y; Bueno, D; San Roman, S; Gonzalez, B; Rubio, P; Plaza, D; Sastre, A; Martinez, AP</t>
  </si>
  <si>
    <t>INFUSION OF DONOR MEMORY T-CELLS AS A SAFE STRATEGY TO IMPROVE IMMUNE RECONSTITUTION AFTER HAPLOIDENTICAL STEM CELL TRANSPLANT</t>
  </si>
  <si>
    <t>PEDIATRIC BLOOD &amp; CANCER</t>
  </si>
  <si>
    <t>[Figueira, Andreina; Perez, Alba; Rosich, Blanca; Mozo, Yasmina; Bueno, David; San Roman, Sonsoles; Gonzalez, Berta; Rubio, Pedro; Plaza, Diego; Sastre, Ana; Perez Martinez, Antonio] Hosp Univ La Paz, Pediat Hematooncol &amp; Stem Cell Transplantat Unit, Madrid, Spain</t>
  </si>
  <si>
    <t>1545-5009</t>
  </si>
  <si>
    <t>JUN</t>
  </si>
  <si>
    <t>Perez-Martinez, A; Gasior, M; Bueno, D; Badell, I; Sissini, L; Torrent, M; De Paz, R; Granados, EL; Querol, S; Gimeno, R</t>
  </si>
  <si>
    <t>Naive T-Cell Depleted Allografts-Graft Engineered Hematopoietic Stem Cell Transplant in Pediatric Patients</t>
  </si>
  <si>
    <t>BIOLOGY OF BLOOD AND MARROW TRANSPLANTATION</t>
  </si>
  <si>
    <t>[Perez-Martinez, Antonio] Hosp La Paz, Pediat Hematooncol, Madrid, Spain; [Gasior, Mercedes; Bueno, David; De Paz, Raquel; Lopez Granados, Eduardo] Hosp La Paz, Madrid, Spain; [Badell, Isabel] Hosp Santa Creu &amp; Sant Pau, Dept Pediat, Barcelona, Spain; [Sissini, Luisa; Torrent, Montse] Hosp Santa Creu &amp; Sant Pau, Barcelona, Spain; [Querol, Sergi; Gimeno, Ramon] Hosp San Pau, Barcelona, Spain</t>
  </si>
  <si>
    <t>1083-8791</t>
  </si>
  <si>
    <t>S161</t>
  </si>
  <si>
    <t>S162</t>
  </si>
  <si>
    <t>Marhuenda, AR</t>
  </si>
  <si>
    <t>Reply to "Observations on native valve endocarditis caused by Kocuria kristinae"</t>
  </si>
  <si>
    <t>[Robles Marhuenda, Angel] Hosp La Paz, Serv Med Interna, Madrid, Spain</t>
  </si>
  <si>
    <t>Marhuenda, AR (reprint author), Hosp La Paz, Serv Med Interna, Madrid, Spain.</t>
  </si>
  <si>
    <t>Age-associated distribution of normal B-cell and plasma cell subsets in peripheral blood.</t>
  </si>
  <si>
    <t>Blanco, Elena; Perez-Andres, Martin; Arriba-Mendez, Sonia; Contreras-Sanfeliciano, Teresa; Criado, Ignacio; Pelak, Ondrej; Serra-Caetano, Ana; Romero, Alfonso; Puig, Noemi; Remesal, Ana; Torres Canizales, Juan; Lopez-Granados, Eduardo; Kalina, Tomas; Sousa, Ana E; van Zelm, Menno; van der Burg, Mirjam; van Dongen, Jacques J M; Orfao, Alberto</t>
  </si>
  <si>
    <t>2018 Mar 02 (Epub 2018 Mar 02)</t>
  </si>
  <si>
    <t>Department of Medicine, Cancer Research Centre (IBMCC, USAL-CSIC), Cytometry Service (NUCLEUS), University of Salamanca (USAL), the Institute of Biomedical Research of Salamanca (IBSAL), Salamanca, and the Biomedical Research Networking Centre Consortium of Oncology (CIBERONC) Instituto de Salud Carlos III, Madrid, Spain.</t>
  </si>
  <si>
    <t>New human combined immunodeficiency caused by interferon regulatory factor 4 (IRF4) deficiency inherited by uniparental isodisomy.</t>
  </si>
  <si>
    <t>Bravo Garcia-Morato, Maria; Aracil Santos, Francisco Javier; Briones, Alejandro Contreras; Blazquez Moreno, Alfonso; Del Pozo Mate, Angela; Dominguez-Soto, Angeles; Beato Merino, Maria Jose; Del Pino Molina, Lucia; Torres Canizales, Juan; Marin, Ana Victoria; Vallespin Garcia, Elena; Feito Rodriguez, Marta; Plaza Lopez Sabando, Diego; Jimenez-Reinoso, Anais; Mozo Del Castillo, Yasmina; Sanz Santaeufemia, Francisco Jose; de Lucas-Laguna, Raul; Cardenas, Paula P; Casamayor Polo, Laura; Coronel Diaz, Maria; Vales-Gomez, Mar; Roldan Santiago, Ernesto; Ferreira Cerdan, Antonio; Nevado Blanco, Julian; Corbi, Angel L; Reyburn, Hugh T; Regueiro, Jose Ramon; Lopez-Granados, Eduardo; Rodriguez Pena, Rebeca</t>
  </si>
  <si>
    <t>2018 Feb 28 (Epub 2018 Feb 28)</t>
  </si>
  <si>
    <t>Department of Immunology, Hospital Universitario La Paz, Madrid, Spain; Lymphocyte Pathophysiology Group, La Paz Institute of Biomedical Research, IdiPAZ, Madrid, Spain. Electronic address: maria.bravo@salud.madrid.org.</t>
  </si>
  <si>
    <t>Journal of allergy and clinical immunology</t>
  </si>
  <si>
    <t>Martin-Perez, M; Gaist, D; de Abajo, FJ; Rodriguez, LAG</t>
  </si>
  <si>
    <t>Population Impact of Drug Interactions with Warfarin: A Real-World Data Approach</t>
  </si>
  <si>
    <t>[Martin-Perez, Mar; Garcia Rodriguez, Luis A.] Spanish Ctr Pharmacoepidemiol Res CEIFE, C Almirante 28 2, Madrid 28004, Spain; [Gaist, David] Odense Univ Hosp, Dept Neurol, Odense, Denmark; [Gaist, David] Univ Southern Denmark, Dept Clin Res, Fac Hlth Sci, Odense, Denmark; [de Abajo, Francisco J.] Univ Hosp Principe Asturias, Clin Pharmacol Unit, Madrid, Spain; [de Abajo, Francisco J.] Univ Alcala De Henares, Sch Med &amp; Hlth Sci, Dept Biomed Sci, Madrid, Spain; [de Abajo, Francisco J.] Inst Hlth Res IRYCIS, Pharmacoepidemiol Grp, Madrid, Spain</t>
  </si>
  <si>
    <t>Rodriguez, LAG (reprint author), Spanish Ctr Pharmacoepidemiol Res CEIFE, C Almirante 28 2, Madrid 28004, Spain.</t>
  </si>
  <si>
    <t>Cabanas, R; Calderon, O; Ramirez, E; Fiandor, A; Caballero, T; Heredia, R; Herranz, P; Madero, R; Quirce, S; Bellon, T</t>
  </si>
  <si>
    <t>Sensitivity and specificity of the lymphocyte transformation test in drug reaction with eosinophilia and systemic symptoms causality assessment</t>
  </si>
  <si>
    <t>CLINICAL AND EXPERIMENTAL ALLERGY</t>
  </si>
  <si>
    <t>[Cabanas, R.; Calderon, O.; Fiandor, A.; Caballero, T.; Heredia, R.; Quirce, S.] La Paz Univ Hosp, Dept Allergy, Hlth Res Inst IdiPAZ, Madrid, Spain; [Cabanas, R.; Ramirez, E.; Fiandor, A.; Herranz, P.; Bellon, T.] PIELenRed Consortium, Madrid, Spain; [Ramirez, E.] Autonomous Univ Madrid, La Paz Univ Hosp, Dept Clin Pharmacol,Sch Med, Hlth Res Inst IdiPAZ, Madrid, Spain; [Herranz, P.] La Paz Univ Hosp, Dept Dermatol, Hlth Res Inst IdiPAZ, Madrid, Spain; [Madero, R.] La Paz Univ Hosp, Dept Stat, Hlth Res Inst IdiPAZ, Madrid, Spain; [Bellon, T.] La Paz Univ Hosp, Hlth Res Inst IdiPAZ, Madrid, Spain</t>
  </si>
  <si>
    <t>Cabanas, R (reprint author), Hosp Univ La Paz, Dept Allergy, Madrid, Spain.; Bellon, T (reprint author), Hosp Univ La Paz, Hlth Res Inst IdiPAZ, La Paz Univ Hosp, Madrid, Spain.</t>
  </si>
  <si>
    <t>0954-7894</t>
  </si>
  <si>
    <t>Ossorio, M; Martinez, V; Bajo, MA; Del Peso, G; Castro, MJ; Romero, S; Selgas, R; Bellon, T</t>
  </si>
  <si>
    <t>Prominent Levels of the Profibrotic Chemokine CCL18 during Peritonitis: In Vitro Downregulation by Vitamin D Receptor Agonists</t>
  </si>
  <si>
    <t>BIOMED RESEARCH INTERNATIONAL</t>
  </si>
  <si>
    <t>[Ossorio, Marta; Bajo, Maria-Auxiliadora; Del Peso, Gloria; Castro, Maria-Jose; Romero, Sara; Selgas, Rafael] La Paz Univ Hosp, Hosp La Paz, Inst Hlth Res IdiPAZ, Nephrol Serv, Madrid, Spain; [Ossorio, Marta; Bajo, Maria-Auxiliadora; Del Peso, Gloria; Castro, Maria-Jose; Romero, Sara; Selgas, Rafael] IRSIN, Madrid, Spain; [Martinez, Virginia; Selgas, Rafael; Bellon, Teresa] Hosp La Paz, Inst Hlth Res IdiPAZ, Madrid, Spain</t>
  </si>
  <si>
    <t>Bellon, T (reprint author), Hosp La Paz, Inst Hlth Res IdiPAZ, Madrid, Spain.</t>
  </si>
  <si>
    <t>2314-6133</t>
  </si>
  <si>
    <t>Mucocutaneous Leishmaniasis in Immunocompromised Patients: Report of 4 Cases in Spain.</t>
  </si>
  <si>
    <t>Habibi Naderizadeh, S; Valcarcel Sierra, C; Medrano Gallego, L; Flores Robles, B J; Roustan-Gullon, L G</t>
  </si>
  <si>
    <t>Actas dermo-sifiliograficas</t>
  </si>
  <si>
    <t>281-284</t>
  </si>
  <si>
    <t>2018 Apr</t>
  </si>
  <si>
    <t>Servicio de Medicina Familiar y Comunitaria, Hospital Universitario Puerta de Hierro, Majadahonda, Madrid, Espana. Electronic address: shabnamhab@hotmail.com.</t>
  </si>
  <si>
    <t>1578-2190</t>
  </si>
  <si>
    <t>The Utility of Ultrasound in the Diagnosis of Muscle Hernias in the Dermatology Clinic.</t>
  </si>
  <si>
    <t>Siguenza-Sanz, M; Alfageme-Roldan, F; Salguero-Fernandez, I; Roustan-Gullon, G</t>
  </si>
  <si>
    <t>2018 Feb 20 (Epub 2018 Feb 20)</t>
  </si>
  <si>
    <t>Servicio de Dermatologia, Hospital Universitario Puerta de Hierro-Majadahonda, Majadahonda, Madrid, Espana. Electronic address: mmsiguenza@gmail.com.</t>
  </si>
  <si>
    <t>Acute hemorrhagic lesions in an immunosuppressed patient.</t>
  </si>
  <si>
    <t>Salguero Fernandez, Irene; Sanz, Mercedes Siguenza; Cabeza Martinez, Rita; Roldan, Fernando Alfageme; Najera Botello, Laura; Roustan Gullon, Gaston</t>
  </si>
  <si>
    <t>International journal of dermatology</t>
  </si>
  <si>
    <t>2018 Jan 19 (Epub 2018 Jan 19)</t>
  </si>
  <si>
    <t>Dermatologia, Hospital Puerta de Hierro, Madrid, Spain.</t>
  </si>
  <si>
    <t>1365-4632</t>
  </si>
  <si>
    <t>Harvala, H; Broberg, E; Benschop, K; Berginc, N; Ladhani, S; Susi, P; Christiansen, C; McKenna, J; Allen, D; Makiello, P; McAllister, G; Carmen, M; Zakikhany, K; Dyrdak, R; Nielsen, X; Madsen, T; Paul, J; Moore, C; von Eije, K; Piralla, A; Carlier, M; Vanoverschelde, L; Poelman, R; Anton, A; Lopez-Labrador, FX; Pellegrinelli, L; Keeren, K; Maier, M; Cassidy, H; Derdas, S; Savolainen-Kopra, C; Diedrich, S; Nordbo, S; Buesa, J; Bailly, JL; Baldanti, F; MacAdam, A; Mirand, A; Dudman, S; Schuffenecker, I; Kadambari, S; Neyts, J; Griffiths, MJ; Richter, J; Margaretto, C; Govind, S; Morley, U; Adams, O; Krokstad, S; Dean, J; Pons-Salort, M; Prochazka, B; Cabrerizo, M; Majumdar, M; Nebbia, G; Wiewel, M; Cottrell, S; Coyle, P; Martin, J; Moore, C; Midgley, S; Horby, P; Wolthers, K; Simmonds, P; Niesters, H; Fischer, TK</t>
  </si>
  <si>
    <t>Recommendations for enterovirus diagnostics and characterisation within and beyond Europe</t>
  </si>
  <si>
    <t>JOURNAL OF CLINICAL VIROLOGY</t>
  </si>
  <si>
    <t>[Harvala, Heli] Univ Coll London Hosp, 60 Whitfield St, London, England; [Broberg, Eeva] European Ctr Dis Prevent &amp; Control, Stockholm, Sweden; [Benschop, Kimberley] Natl Inst Publ Hlth &amp; Environm, Bilthoven, Netherlands; [Berginc, Natasa] Natl Lab Hlth Environm &amp; Food, Ljubljana, Slovenia; [Ladhani, Shamez; Allen, David] Publ Hlth England, Natl Infect Serv, London, England; [Susi, Petri] Univ Turku, Inst Biomed, Turku, Finland; [Christiansen, Claus] Rigshosp, Copenhagen, Denmark; [McKenna, James] Reg Virus Lab, Belfast, Antrim, North Ireland; [Allen, David] London Sch Hyg &amp; Trop Med, London, England; [Allen, David] NIHR Hlth Protect Res Unit Gastrointestinal Infec, London, England; [Makiello, Phoebe] Univ Med Ctr Leiden, Leiden, Netherlands; [McAllister, Georgina] Royal Infirm Edinburgh NHS Trust, Edinburgh, Midlothian, Scotland; [Carmen, Mirabelli; Neyts, Johan] Univ Leuven, Rega Inst Med Res, Leuven, Belgium; [Zakikhany, Katherina] Folkhalsomyndigheten, Stockholm, Sweden; [Dyrdak, Robert] Karolinska Univ Hosp, Dept Clin Microbiol, Solna, Sweden; [Dyrdak, Robert] Karolinska Inst, Dept Microbiol, Stockholm, Sweden; [Nielsen, Xiaohui; Madsen, Tina] Slagelse Hosp, Slagelse, Denmark; [Paul, Joel] Royal Oldham Hosp, Manchester, Lancs, England; [Moore, Catherine; Cottrell, Simon] Publ Hlth Wales, Cardiff, S Glam, Wales; [von Eije, Karin] West Friesland Hosp, Hoorn, Netherlands; [Piralla, Antonio; Bailly, Jean-Luc] Fdn IRSCCS Polyclin San Matteo, Pavia, Italy; [Carlier, Mieke; Vanoverschelde, Laura] Ghent Univ Hosp, Ghent, Belgium; [Poelman, Randy] Univ Groningen, Univ Med Ctr Groningen, Groningen, Netherlands; [Anton, Andres] Hosp Univ Vall dHebron, Barcelona, Spain; [Lopez-Labrador, F. Xavier] Ctr Publ Hlth Res, Valencia, Spain; [Lopez-Labrador, F. Xavier; Cabrerizo, Maria] Inst Salud Carlos III, Madrid, Spain; [Pellegrinelli, Laura] Univ Milan, Milan, Italy; [Keeren, Kathrin; Savolainen-Kopra, Carita] Robert Koch Inst, Berlin, Germany; [Maier, Melanie] Univ Leipzig, Leipzig, Germany; [Cassidy, Hayley] Univ Crete, Iraklion, Greece; [Derdas, Stavros] Natl Inst Hlth &amp; Welf, Helsinki, Finland; [Diedrich, Sabine; Krokstad, Sidsel] St Olavs Hosp, Trondheim, Norway; [Nordbo, Svein] Univ Valencia, Valencia, Spain; [Mirand, Audrey] Natl Enterovirus Lab, Clermont Ferrand, France; [Baldanti, Fausto] Univ Pavia, Pavia, Italy; [MacAdam, Andrew; Margaretto, Cristina; Govind, Sheila; Majumdar, Manasi; Martin, Javier] Natl Inst Biol Stand &amp; Controls, Hertford, England; [Dudman, Susanne] Norwegian Inst Publ Hlth, Oslo, Norway; [Schuffenecker, Isabelle] Natl Enterovirus Lab, Lyon, France; [Kadambari, Seilesh] John Radcliffe Hosp, Oxford, England; [Griffiths, Michael J.] Univ Liverpool, Inst Infect &amp; Global Hlth, Liverpool, Merseyside, England; [Richter, Jan] Cyprus Inst Neurol &amp; Genet, Nicosia, Cyprus; [Morley, Ursula; Dean, Jonathan] Univ Coll Dublin, Natl Virus Reference Lab, Dublin, Ireland; [Adams, Ortwin] Univ Dusseldorf, Dusseldorf, Germany; [Pons-Salort, Margarita] Imperial Coll London, London, England; [Prochazka, Birgit] AGES, Vienna, Austria; [Nebbia, Gaia] St Thomas Hosp, London, England; [Wiewel, Maryse; Wolthers, Katja] Acad Med Ctr, Amsterdam, Netherlands; [Coyle, Peter] Hamad Gen Hosp, Doha, Qatar; [Moore, Catrin; Horby, Peter; Niesters, Hubert] Univ Oxford, Ctr Trop Med &amp; Global Hlth, Oxford, England; [Midgley, Sofie] Statens Serum Inst, Copenhagen, Denmark; [Simmonds, Peter] Univ Oxford, Nuttfield Dept Med, Oxford, England; [Niesters, Hubert] Univ Groningen, Univ Med Ctr Groningen, Dept Med Microbiol, Groningen, Netherlands</t>
  </si>
  <si>
    <t>Harvala, H (reprint author), Univ Coll London Hosp, 60 Whitfield St, London, England.</t>
  </si>
  <si>
    <t>1386-6532</t>
  </si>
  <si>
    <t>Barrios, A; Cooke, EF; Grasa, C; Calvo, C</t>
  </si>
  <si>
    <t>Giant coronary aneurysms in infants with Kawasaki disease</t>
  </si>
  <si>
    <t>[Barrios, Ana] Hosp Infanta Sofia, Cardiol Infantil, Serv Pediat, Madrid, Spain; [Fernandez Cooke, Elisa; Grasa, Carlos] Hosp 12 Octubre, Secc Enfermedades Infecciosas, Serv Pediat, Madrid, Spain; [Calvo, Cristina] Hosp La Paz, Serv Pediat &amp; Enfermedades Infecciosas, Madrid, Spain</t>
  </si>
  <si>
    <t>Calvo, C (reprint author), Hosp La Paz, Serv Pediat &amp; Enfermedades Infecciosas, Madrid, Spain.</t>
  </si>
  <si>
    <t>del Valle, FM; Calvo, C; Martinez-Rienda, I; Cilla, A; Romero, MP; Menasalvas, AI; Reis-Iglesias, L; Roda, D; Pena, MJ; Rabella, N; de la Red, MDP; Megias, G; Moreno-Docon, A; Otero, A; Cabrerizo, M</t>
  </si>
  <si>
    <t>Epidemiological and clinical characteristics of infants admitted to hospital due to human parechovirus infections: A prospective study in Spain</t>
  </si>
  <si>
    <t>[Martin del Valle, Fernando] Hosp Univ Severo Ochoa, Serv Pediat, Madrid, Spain; [Calvo, Cristina; Romero, Maria P.] Hosp La Paz, IdiPaz, Serv Pediat &amp; Microbiol, Madrid, Spain; [Martinez-Rienda, Ines] Hosp Cruces, Serv Pediat, Bilbao, Vizcaya, Spain; [Cilla, Amaia; Megias, Gregoria] Hosp Burgos, Serv Pediat, Burgos, Spain; [Isabel Menasalvas, Ana; Moreno-Docon, Antonio] Hosp Virgen Arrixaca, Serv Pediat, Murcia, Spain; [Reis-Iglesias, Leticia] Hosp Orense, Serv Pediat, Orense, Spain; [Roda, Diana] Hosp San Joan de Deu, Serv Pediat, Barcelona, Spain; [Pena, Maria J.] Hosp Gran Canarias, Serv Pediat, Las Palmas Gran Canaria, Spain; [Rabella, Nuria] Hosp Santa Creu &amp; Sant Pau, Serv Microbiol, Barcelona, Spain; [Portugues de la Red, Maria del Mar] Complejo Univ Hosp Vigo, Serv Pediat, Vigo, Spain; [Otero, Almudena; Cabrerizo, Maria] Inst Salud Carlos III, Ctr Nacl Microbiol, Unidad Enterovirus, Madrid, Spain; [Otero, Almudena; Cabrerizo, Maria] RITIP, Madrid, Spain; [Calvo, Cristina] TEDDY Network European Network Excellence Pediat, Pavia, Italy</t>
  </si>
  <si>
    <t>Calvo, C (reprint author), Hosp La Paz, IdiPaz, Serv Pediat &amp; Microbiol, Madrid, Spain.; Calvo, C (reprint author), TEDDY Network European Network Excellence Pediat, Pavia, Italy.</t>
  </si>
  <si>
    <t>Mendez-Echevarria, A; Ferreira, E; Del Rosal, T; Romero, MP; Baquero-Artigao, F</t>
  </si>
  <si>
    <t>Difficulties in establishing the source of infection in recurrent neonatal group B streptococcal disease</t>
  </si>
  <si>
    <t>INFECTION</t>
  </si>
  <si>
    <t>[Mendez-Echevarria, A.; Ferreira, E.; Del Rosal, T.; Baquero-Artigao, F.] Hosp La Paz, Gen Paediat &amp; Infect &amp; Trop Dis Dept, Paseo Castellana 261, Madrid 28046, Spain; [Romero, M. P.] Hosp La Paz, Microbiol Dept, Madrid, Spain</t>
  </si>
  <si>
    <t>Mendez-Echevarria, A (reprint author), Hosp La Paz, Gen Paediat &amp; Infect &amp; Trop Dis Dept, Paseo Castellana 261, Madrid 28046, Spain.</t>
  </si>
  <si>
    <t>0300-8126</t>
  </si>
  <si>
    <t>Aguilera-Alonso, D; Lopez Medina, EM; Del Rosal, T; Villota Arrieta, J; Escosa-Garcia, L; Garcia-Hortelano, M</t>
  </si>
  <si>
    <t>ACALCULOUS CHOLECYSTITIS IN A PEDIATRIC PATIENT WITH PLASMODIUM FALCIPARUM INFECTION: A CASE REPORT AND LITERATURE REVIEW</t>
  </si>
  <si>
    <t>PEDIATRIC INFECTIOUS DISEASE JOURNAL</t>
  </si>
  <si>
    <t>[Aguilera-Alonso, David; Lopez Medina, Eva Maria; Del Rosal, Teresa; Villota Arrieta, Julian; Escosa-Garcia, Luis; Garcia-Hortelano, Milagros] Hosp La Paz, Dept Infect Dis &amp; Trop Pediat, Paseo Castellana,261, Madrid 28046, Spain</t>
  </si>
  <si>
    <t>Garcia-Hortelano, M (reprint author), Hosp La Paz, Dept Infect Dis &amp; Trop Pediat, Paseo Castellana,261, Madrid 28046, Spain.</t>
  </si>
  <si>
    <t>0891-3668</t>
  </si>
  <si>
    <t>1532-0987</t>
  </si>
  <si>
    <t>e43</t>
  </si>
  <si>
    <t>e45</t>
  </si>
  <si>
    <t>Mendez-Echevarria, A; Fernandez-Prieto, A; de la Serna, O; Lopez-Gutierrez, JC; Parron, M; Marin-Aguilera, B; Calvo, C</t>
  </si>
  <si>
    <t>Acute Lung Toxicity After Intralesional Bleomycin Sclerotherapy</t>
  </si>
  <si>
    <t>PEDIATRICS</t>
  </si>
  <si>
    <t>[Mendez-Echevarria, Ana; Calvo, Cristina] Hosp La Paz, Dept Gen Pediat &amp; Infect &amp; Trop Dis, Paseo Castellana 261, Madrid 28046, Spain; [Fernandez-Prieto, Andres; Marin-Aguilera, Begona] Hosp La Paz, Dept Radiol, Intervent Neuroradiol Unit, Madrid, Spain; [de la Serna, Olga] Hosp La Paz, Dept Pediat Pneumol, Madrid, Spain; [Lopez-Gutierrez, Juan-Carlos] Hosp La Paz, Dept Pediat Surg, Madrid, Spain; [Parron, Manuel] Hosp La Paz, Pediat Radiol Sect, Madrid, Spain</t>
  </si>
  <si>
    <t>Mendez-Echevarria, A (reprint author), Hosp La Paz, Dept Gen Pediat &amp; Infect &amp; Trop Dis, Paseo Castellana 261, Madrid 28046, Spain.</t>
  </si>
  <si>
    <t>0031-4005</t>
  </si>
  <si>
    <t>e20161787</t>
  </si>
  <si>
    <t>Fatal P. jirovecii and Cytomegalovirus Infections in an Infant with Normal Trecs Count: Pitfalls of Newborn Screening for Severe Combined Immunodeficiency.</t>
  </si>
  <si>
    <t>Mendez-Echevarria, Ana; Luis Ignacio, Gonzalez-Granado; Allende, Luis M; Beatriz, De Felipe; Teresa, Del Rosal; Cristina, Calvo; Antonio, Perez-Martinez; Raquel, Ruiz Garcia; Olaf, Neth</t>
  </si>
  <si>
    <t>General Paediatrics and Infectious and Tropical Diseases Department. Hospital La Paz-IdiPAZ, Madrid. Spain.</t>
  </si>
  <si>
    <t>Mellado Pena, Maria Jose; Santiago Garcia, Begona; Baquero-Artigao, Fernando; Moreno Perez, David; Pineiro Perez, Roi; Mendez Echevarria, Ana; Ramos Amador, Jose Tomas; Gomez-Pastrana Duran, David; Noguera Julian, Antoni</t>
  </si>
  <si>
    <t>52.e1-52.e12</t>
  </si>
  <si>
    <t>2018 Jan (Epub 2017 Jul 18)</t>
  </si>
  <si>
    <t>Red Espanola de Estudio de la Tuberculosis Pediatrica (pTBred), Espana; Sociedad Espanola de Infectologia Pediatrica (SEIP), Espana; Red Espanola de Investigacion Traslacional en Infectologia Pediatrica (RITIP), Espana; European Network of Excellence for Paediatric Clinical Research (TEDDY), Espana. Electronic address: mariajose.mellado@salud.madrid.org.</t>
  </si>
  <si>
    <t>1695-9531</t>
  </si>
  <si>
    <t>2018 Jan</t>
  </si>
  <si>
    <t>Tuberculosis treatment for children: An update</t>
  </si>
  <si>
    <t>Pediatric infectious disease journal</t>
  </si>
  <si>
    <t>Chai-Adisaksopha, C; Iorio, A; Crowther, MA; de Miguel, J; Salgado, E; Zdraveska, M; Fernandez-Capitan, C; Nieto, JA; Barillari, G; Bertoletti, L; Monreal, M</t>
  </si>
  <si>
    <t>Vitamin K Antagonists After 6 Months of Low-Molecular-Weight Heparin in Cancer Patients with Venous Thromboembolism</t>
  </si>
  <si>
    <t>AMERICAN JOURNAL OF MEDICINE</t>
  </si>
  <si>
    <t>[Chai-Adisaksopha, Chatree; Iorio, Alfonso; Crowther, Mark A.] McMaster Univ, Dept Med, 1200 Main St West, Hamilton, ON L8N 3Z5, Canada; [de Miguel, Javier] Hosp Gen Univ Gregorio Maranon, Dept Pneumonol, Madrid, Spain; [Salgado, Estuardo] Hosp Clin La Merced, Intens Care Unit, Quito, Ecuador; [Zdraveska, Marija] PHI Univ Clin Pulmol &amp; Allergy Skopje, Univ Clin Pulmonol &amp; Allergy, Skopje, Macedonia; [Fernandez-Capitan, Carmen] Hosp Univ La Paz, Dept Internal Med, Madrid, Spain; [Nieto, Jose Antonio] Hosp Gen Virgen de la Luz, Dept Internal Med, Cuenca, Spain; [Barillari, Giovanni] Osped S Maria Misericordia, Dept Internal Med, Udine, Italy; [Bertoletti, Laurent] CHU St Etienne, Hop Nord, Dept Med &amp; Therapeut, St Etienne, France; [Monreal, Manuel] Univ Catolica Murcia, Hosp Univ Germans Trias &amp; Pujol, Dept Internal Med, Barcelona, Spain</t>
  </si>
  <si>
    <t>Chai-Adisaksopha, C (reprint author), McMaster Univ, Dept Med, 1200 Main St West, Hamilton, ON L8N 3Z5, Canada.</t>
  </si>
  <si>
    <t>0002-9343</t>
  </si>
  <si>
    <t>Sanchez-Cano, D; Ortego-Centeno, N; Callejas, JL; Pla, VF; Rios-Fernandez, R; Tolosa-Vilella, C; Espinosa-Garriga, G; Colunga-Arguelles, D; Egurbide-Arberas, MV; Rubio-Rivas, M; Freire, M; Rios-Blanco, JJ; Trapiella-Martinez, L; Rodriguez-Carballeira, M; Marin-Ballve, A; Pla-Salas, X; Simeon-Aznar, CP</t>
  </si>
  <si>
    <t>Interstitial lung disease in systemic sclerosis: data from the spanish scleroderma study group</t>
  </si>
  <si>
    <t>RHEUMATOLOGY INTERNATIONAL</t>
  </si>
  <si>
    <t>[Sanchez-Cano, D.; Ortego-Centeno, N.; Callejas, J. L.; Rios-Fernandez, R.] Hosp Univ San Cecilio, System Autoimmune Dis Unit, Granada 18016, Spain; [Fonollosa Pla, V.; Simeon-Aznar, C. P.] Hosp VallDHebron, Dept Internal Med, Barcelona 08035, Spain; [Tolosa-Vilella, C.; Simeon-Aznar, C. P.] Univ ParcTauli, Corp Sanitaria, Dept Internal Med, Barcelona 08208, Spain; [Espinosa-Garriga, G.] Hosp Clin Barcelona, Inst Clin Med Dermatol 1, Dept Autoimmune Dis, Barcelona 08036, Spain; [Colunga-Arguelles, D.] Hosp Univ Cent Asturias, Dept Internal Med, Oviedo 33011, Asturias, Spain; [Egurbide-Arberas, M. V.] Hosp Cruces, Dept Internal Med, Baracaldo 48903, Vizcaya, Spain; [Rubio-Rivas, M.] Hosp Univ Bellvitge, Dept Internal Med, Barcelona 08907, Spain; [Freire, M.] Complejo Hosp Univ Vigo, Dept Internal Med, Vigo 36312, Pontevedra, Spain; [Rios-Blanco, J. J.] Hosp La Paz, Dept Internal Med, Madrid 28046, Spain; [Trapiella-Martinez, L.] Hosp Cabuenes, Dept Internal Med, Gijon 33394, Asturias, Spain; [Rodriguez-Carballeira, M.] Hosp Univ Mutua Terrassa, Dept Internal Med, Barcelona 08221, Spain; [Marin-Ballve, A.] Hosp Clin Univ Lozano Blesa, Dept Internal Med, Zaragoza 50009, Spain; [Pla-Salas, X.] Consorci Hosp Vic, Dept Internal Med, Barcelona 08500, Spain</t>
  </si>
  <si>
    <t>Ortego-Centeno, N (reprint author), Hosp Univ San Cecilio, System Autoimmune Dis Unit, Granada 18016, Spain.</t>
  </si>
  <si>
    <t>0172-8172</t>
  </si>
  <si>
    <t>Galanaud, JP; Bertoletti, L; Amitrano, M; Fernandez-Capitan, C; Pedrajas, JM; Rosa, V; Barron, M; Lorenzo, A; Madridano, O; Quere, I; Kahn, SR; Prandoni, P; Monreal, M</t>
  </si>
  <si>
    <t>Predictors of Post-Thrombotic Ulcer after Acute DVT: The RIETE Registry</t>
  </si>
  <si>
    <t>[Galanaud, Jean-Philippe; Quere, Isabelle] Montpellier Univ, Dept Internal Med, Montpellier, France; [Galanaud, Jean-Philippe; Quere, Isabelle] Montpellier Univ, Montpellier Univ Hosp, Clin Invest Ctr, Montpellier, France; [Galanaud, Jean-Philippe] Sunnybrook Hlth Sci Ctr, Dept Gen Internal Med, Toronto, ON, Canada; [Galanaud, Jean-Philippe] Univ Toronto, Toronto, ON, Canada; [Bertoletti, Laurent] St Etienne Univ Hosp, Dept Vasc Med, St Etienne, France; [Amitrano, Maria] SG Moscatti Hosp, Dept Gen Med, Azienda Osped, Avellino, Italy; [Fernandez-Capitan, Carmen] La Paz Univ Hosp, Dept Internal Med, Madrid, Spain; [Maria Pedrajas, Jose] San Carlos Univ Hosp, Dept Internal Med, Madrid, Spain; [Rosa, Vladimir] Virgen de la Arrixaca Univ Hosp, Dept Internal Med, Murcia, Spain; [Barron, Manuel] San Pedro Hosp, Dept Pneumol, Logrono, Spain; [Lorenzo, Alicia] Hosp Univ La Paz, Dept Internal Med, Madrid, Spain; [Madridano, Olga] Hosp Infanta Sofia, Dept Internal Med, Madrid, Spain; [Kahn, Susan R.] McGill Univ, Dept Med, Montreal, PQ, Canada; [Kahn, Susan R.] Jewish Gen Hosp, Ctr Clin Epidemiol, Montreal, PQ, Canada; [Prandoni, Paolo] Univ Padua, Dept Clin Med, Padua, Italy; [Monreal, Manuel] Univ Catolica Murcia, Hosp Badalona Germans Trias &amp; Pujol, Dept Internal Med, Murcia, Spain</t>
  </si>
  <si>
    <t>Galanaud, JP (reprint author), Univ Toronto, Sunnybrook Hlth Sci Ctr, Div Gen Internal Med, 2075 Bayview Ave, Toronto, ON M4N 3M5, Canada.</t>
  </si>
  <si>
    <t>First clinical symptom as a prognostic factor in systemic sclerosis: results of a retrospective nationwide cohort study.</t>
  </si>
  <si>
    <t>Rubio-Rivas, Manuel; Corbella, Xavier; Pestana-Fernandez, Melany; Tolosa-Vilella, Carles; Guillen-Del Castillo, Alfredo; Colunga-Arguelles, Dolores; Trapiella-Martinez, Luis; Iniesta-Arandia, Nerea; Castillo-Palma, Maria Jesus; Saez-Comet, Luis; Egurbide-Arberas, Maria Victoria; Ortego-Centeno, Norberto; Freire, Mayka; Vargas-Hitos, Jose Antonio; Rios-Blanco, Juan Jose; Todoli-Parra, Jose Antonio; Rodriguez-Carballeira, Monica; Marin-Ballve, Adela; Segovia-Alonso, Pablo; Pla-Salas, Xavier; Madronero-Vuelta, Ana Belen; Ruiz-Munoz, Manuel; Fonollosa-Pla, Vicent; Simeon-Aznar, Carmen Pilar; Callejas Moraga, E; Calvo, E; Carbonell, C; Castillo, M J; Chamorro, A J; Colunga, D; Corbella, X; Egurbide, M V; Espinosa, G; Fonollosa, V; Freire, M; Garcia Hernandez, F J; Gonzalez Leon, R; Guillen Del Castillo, A; Iniesta, N; Lorenzo, R; Madronero, A B; Mari, B; Marin, A; Ortego-Centeno, N; Perez Conesa, M; Pestana, M; Pla, X; Rios Blanco, J J; Rodriguez Carballeira, M; Rubio Rivas, M; Ruiz Munoz, M; Saez Comet, L; Segovia, P; Simeon, C P; Soto, A; Tari, E; Todoli, J A; Tolosa, C; Trapiella, L; Vargas Hitos, J A; Verdejo, G</t>
  </si>
  <si>
    <t>Clinical rheumatology</t>
  </si>
  <si>
    <t>999-1009</t>
  </si>
  <si>
    <t>2018 Apr (Epub 2017 Dec 07)</t>
  </si>
  <si>
    <t>Department of Internal Medicine, Hospital Universitario de Bellvitge-IDIBELL, L'Hospitalet de Llobregat, Barcelona, Spain. mrubio@bellvitgehospital.cat.</t>
  </si>
  <si>
    <t>1434-9949</t>
  </si>
  <si>
    <t>Relation of quality of anticoagulation control with different management systems among patients with atrial fibrillation: Data from FANTASIIA Registry.</t>
  </si>
  <si>
    <t>Roldan Rabadan, Inmaculada; Esteve-Pastor, Maria Asuncion; Anguita-Sanchez, Manuel; Muniz, Javier; Camacho Siles, Jose; Quesada, Maria Angustias; Ruiz Ortiz, Martin; Marin, Francisco; Martinez Selles, Manuel; Bertomeu, Vicente; Lip, Gregory Y H; Cequier Fillat, Angel; Badimon, Lina</t>
  </si>
  <si>
    <t>European journal of clinical investigation</t>
  </si>
  <si>
    <t>2018 Feb 09 (Epub 2018 Feb 09)</t>
  </si>
  <si>
    <t>Department of Cardiology, Hospital Universitario La Paz, Instituto de Investigacion de La Paz (IDIPAZ), CIBER-CV, Madrid, Spain.</t>
  </si>
  <si>
    <t>1365-2362</t>
  </si>
  <si>
    <t>Araujo, JB; Anon, JM; de Lorenzo, AG; Garcia-Fernandez, AM; Esparcia, M; Adan, J; Relanzon, S; Quiles, D; de Paz, V; Molina, A</t>
  </si>
  <si>
    <t>Late complications of percutaneous tracheostomy using the balloon dilation technique</t>
  </si>
  <si>
    <t>MEDICINA INTENSIVA</t>
  </si>
  <si>
    <t>[Araujo, J. B.; de Paz, V.] Hosp Virgen La Luz, Serv Med Intens, Cuenca, Spain; [Anon, J. M.; Garcia de Lorenzo, A.] Hosp Univ La Paz Carlos III, Serv Med Intens, Madrid, Spain; [Garcia-Fernandez, A. M.] Hosp Santa Barbara, Serv Med Intens, Puertollano, Ciudad Real, Spain; [Esparcia, M.] Hosp Virgen La Luz, Serv Otorrinolaringol, Cuenca, Spain; [Adan, J.] Hosp Santa Barbara, Serv Otorrinolaringol, Puertollano, Ciudad Real, Spain; [Relanzon, S.] Hosp Virgen La Luz, Serv Radiol, Cuenca, Spain; [Quiles, D.] Hosp Santa Barbara, Serv Radiol, Puerto Liano, Ciudad Real, Spain; [Molina, A.] Hosp Virgen La Luz, Serv Med Interna, Cuenca, Spain</t>
  </si>
  <si>
    <t>Anon, JM (reprint author), Hosp Univ La Paz Carlos III, Serv Med Intens, Madrid, Spain.</t>
  </si>
  <si>
    <t>0210-5691</t>
  </si>
  <si>
    <t>1578-6749</t>
  </si>
  <si>
    <t>Rodriguez, GS; Fernandez, MC; Vidal, FG; Arias, MG; Pena, MSH; Ayerdi, BA; Andres, EB; Selles, AF; Garcia, PJL; Garcia, MG; de Cos, PM; Gallego, JMA; Mateos, AGDY; Alvarez, JT; Gomez, PR; Delgado, MCM</t>
  </si>
  <si>
    <t>Handover in Intensive Care</t>
  </si>
  <si>
    <t>[Sirgo Rodriguez, G.] Hosp Univ Joan XXIII, Inst Invest Sanitaria Pere Virgili, Serv Med Intens, Tarragona, Spain; [Chico Fernandez, M.] Hosp Univ 12 Octubre, Serv Med Intens, UCI Trauma &amp; Emergencias UCITE, Madrid, Spain; [Gordo Vidal, F.; Garcia Arias, M.] Hosp Univ Henares, Serv Med Intens, Madrid, Spain; [Holanda Pena, M. S.] Hosp Univ Marques Valdecilla, Serv Med Intens, Santander, Spain; [Azcarate Ayerdi, B.] Hosp Univ Donostia, Serv Med Intens, San Sebastian, Spain; [Bisbal Andres, E.; Ferrandiz Selles, A.; Lorente Garcia, P. J.] Hosp Univ Gen Castellon, Serv Med Intens, Castellon de La Plana, Spain; [Garcia Garcia, M.] Hosp Univ Rio Hortega, Serv Med Intens, Valladolid, Spain; [Merino de Cos, P.] Hosp Can Misses, Serv Med Intens, Ibiza, Spain; [Allegue Gallego, J. M.] Hosp Univ Santa Lucia, Serv Med Intens, Cartagena, Spain; [Garcia de Lorenzo y Mateos, A.] Hosp Univ La Paz Carlos III IdiPAZ, Serv Med Intens, Madrid, Spain; [Trenado Alvarez, J.] Hosp Terrassa, Serv Med Intens, Terrassa, Spain; [Rebollo Gomez, P.; Martin Delgado, M. C.] Hosp Univ Torrejon, Serv Med Intens, Madrid, Spain</t>
  </si>
  <si>
    <t>Delgado, MCM (reprint author), Hosp Univ Torrejon, Serv Med Intens, Madrid, Spain.</t>
  </si>
  <si>
    <t>Extremera, P; Anon, JM; de Lorenzo, AG</t>
  </si>
  <si>
    <t>Are outpatient clinics justified in intensive care medicine?</t>
  </si>
  <si>
    <t>[Extremera, P.; Anon, J. M.; Garcia de Lorenzo, A.] Hosp Univ La Paz Carlos III, Serv Med Intens, IdiPAZ, Madrid, Spain; [Anon, J. M.] Inst Salud Carlos III, CIBER Enfermedades Resp, Madrid, Spain</t>
  </si>
  <si>
    <t>Anon, JM (reprint author), Hosp Univ La Paz Carlos III, Serv Med Intens, IdiPAZ, Madrid, Spain.; Anon, JM (reprint author), Inst Salud Carlos III, CIBER Enfermedades Resp, Madrid, Spain.</t>
  </si>
  <si>
    <t>Alvarez-Lerma, F; Palomar-Martinez, M; Sanchez-Garcia, M; Martinez-Alonso, M; Alvarez-Rodriguez, J; Lorente, L; Arias-Rivera, S; Garcia, R; Gordo, F; Anon, JM; Jam-Gatell, R; Vazquez-Calatayud, M; Agra, Y</t>
  </si>
  <si>
    <t>Prevention of Ventilator-Associated Pneumonia: The Multimodal Approach of the Spanish ICU "Pneumonia Zero" Program</t>
  </si>
  <si>
    <t>CRITICAL CARE MEDICINE</t>
  </si>
  <si>
    <t>[Alvarez-Lerma, Francisco] Univ Autonoma Barcelona, Hosp Mar Parc Salut Mar, Spanish Soc Intens &amp; Crit Care Med, Serv Intens Care Med, Barcelona, Spain; [Alvarez-Lerma, Francisco] Univ Autonoma Barcelona, Inst Hosp Mar Invest Med IMIM, Res Grp Crit Disorders GREPAC, Corona Units SEMICYUC,Hosp Mar Parc Salut Mar, Barcelona, Spain; [Palomar-Martinez, Mercedes] Hosp Arnau Vilanova, SEMICYUC Working Grp Infect Dis, Serv Intens Care Med, Lleida, Spain; [Sanchez-Garcia, Miguel] Hosp Clin San Carlos, SEMICYUC, Working Grp Infect Dis, Dept Crit Care, Madrid, Spain; [Martinez-Alonso, Montserrat] Univ Lleida UdL, Inst Reserca Biomed Lleida IRBLLEIDA, Unit Biostat, Lleida, Spain; [Martinez-Alonso, Montserrat] Univ Lleida UdL, Dept Basic Med Sci, Lleida, Spain; [Alvarez-Rodriguez, Joaquin] Hosp Fuenlabrada, SEMICYUC Working Grp Safety Qual &amp; Management, Serv Intens Care Med, Madrid, Spain; [Lorente, Leonardo] Hosp Univ Canarias, SEMICYUC Working Grp Infect Dis, Serv Intens Care Med, San Cristobal la Laguna, Santa Cruz De T, Spain; [Arias-Rivera, Susana] Hosp Univ Getafe, SEEIUC, Serv Intens Care Med, Madrid, Spain; [Garcia, Rosa] Hosp Univ Basurto, SEEIUC, Serv Anesthesiol &amp; Resuscitat, Bilbao, Bizkaia, Spain; [Gordo, Federico] Hosp Univ Henares, SEMICYUC Working Grp Acute Resp Insufficiency, Serv Intens Care Med, Madrid, Spain; [Anon, Jose M.] Hosp Univ La Paz, IdiPAZ, SEMICYUC Working Grp Acute Resp Insufficiency, Serv Intens Care Med,CIBER Resp Dis, Madrid, Spain; [Jam-Gatell, Rosa] Parc Tauli Hosp Univ, Inst Invest &amp; Innovacio Parc Tauli I3P3, SEEIUC, Crit Care Ctr, Barcelona, Spain; [Vazquez-Calatayud, Monica] Clin Univ Navarra, SEEIUC, Area Nursing Res Training &amp; Dev, Pamplona, Spain; [Agra, Yolanda] Spanish Minist Hlth, Social Policy &amp; Equal, Patient Safety Unit, Madrid, Spain</t>
  </si>
  <si>
    <t>Alvarez-Lerma, F (reprint author), Hosp del Mar, Serv Med Intens, Passeig Maritim 25-29, E-08003 Barcelona, Spain.</t>
  </si>
  <si>
    <t>0090-3493</t>
  </si>
  <si>
    <t>Miravitlles, M; Soler-Cataluna, JJ; Alcazar, B; Viejo, JL; Garcia-Rio, F</t>
  </si>
  <si>
    <t>Factors affecting the selection of an inhaler device for COPD and the ideal device for different patient profiles. Results of EPOCA Delphi consensus</t>
  </si>
  <si>
    <t>PULMONARY PHARMACOLOGY &amp; THERAPEUTICS</t>
  </si>
  <si>
    <t>[Miravitlles, Marc] Hosp Univ Vall dHebron, Pneumol Dept, P Vall dHebron 119-129, Barcelona 08035, Spain; [Miravitlles, Marc; Jose Soler-Cataluna, Juan; Garcia-Rio, Francisco] Ctr Invest Biomed Red Enfermedades Resp CIBERES, Madrid, Spain; [Jose Soler-Cataluna, Juan] Hosp Arnau de Vilanova Lliria, Pneumol Dept, Valencia, Spain; [Alcazar, Bernardino] Agencia Sanitaria Hosp Poniente, Hosp Alta Resoluc Loja, Area Integrada Gest Med, Granada, Spain; [Luis Viejo, Jose] Hosp Univ Burgos, Pneumol Dept, Burgos, Spain; [Garcia-Rio, Francisco] Univ Autonoma Madrid, Hosp Univ La Paz IdiPAZ, Pneumol Dept, Madrid, Spain</t>
  </si>
  <si>
    <t>Miravitlles, M (reprint author), Hosp Univ Vall dHebron, Pneumol Dept, P Vall dHebron 119-129, Barcelona 08035, Spain.</t>
  </si>
  <si>
    <t>1094-5539</t>
  </si>
  <si>
    <t>Torres-Tamayo, N; Garcia-Martinez, D; Zlolniski, SL; Torres-Sanchez, I; Garcia-Rio, F; Bastir, M</t>
  </si>
  <si>
    <t>3D analysis of sexual dimorphism in size, shape and breathing kinematics of human lungs</t>
  </si>
  <si>
    <t>JOURNAL OF ANATOMY</t>
  </si>
  <si>
    <t>[Torres-Tamayo, Nicole; Garcia-Martinez, Daniel; Lois Zlolniski, Stephanie; Bastir, Markus] CSIC, Museo Nacl Ciencias Nat, Paleoanthropol Grp, Madrid, Spain; [Torres-Tamayo, Nicole; Garcia-Martinez, Daniel] Univ Autonoma Madrid, Fac Sci, Biol Dept, Madrid, Spain; [Torres-Sanchez, Isabel; Garcia-Rio, Francisco] Hosp Univ La Paz, Inst Biomed Res Idipaz, Madrid, Spain</t>
  </si>
  <si>
    <t>Bastir, M (reprint author), CSIC, Museo Nacl Ciencias Nat, Paleoanthropol Grp, Madrid, Spain.</t>
  </si>
  <si>
    <t>0021-8782</t>
  </si>
  <si>
    <t>Martinez-Garcia, MA; Maiz, L; Olveira, C; Giron, RM; de la Rosa, D; Blanco, M; Canton, R; Vendrell, M; Polverino, E; de Gracia, J; Prados, C</t>
  </si>
  <si>
    <t>Spanish Guidelines on the Evaluation and Diagnosis of Bronchiectasis in Adults</t>
  </si>
  <si>
    <t>ARCHIVOS DE BRONCONEUMOLOGIA</t>
  </si>
  <si>
    <t>[Angel Martinez-Garcia, Miguel] Hosp Univ &amp; Politecn la Fe, Serv Neumol, Valencia, Spain; [Maiz, Luis] Hosp Univ Raman y Cajal, Unidad Bronquiectasias &amp; Fibrosis Quist, Serv Neumol, Madrid, Spain; [Olveira, Casilda] Univ Malaga, Inst Biomed IBIMA, Hosp Reg Univ Malaga, Serv Neumol, Malaga, Spain; [Maria Giron, Rosa] Hosp Univ La Princesa, Serv Neumol, Madrid, Spain; [de la Rosa, David] Hosp Platon, Unidad Neumol, Barcelona, Spain; [Blanco, Marina] Complejo Hosp Univ A Coruna, Serv Neumol, La Coruna, Spain; [Canton, Rafael] Hosp Univ Raman y Cajal, Serv Microbiol, Madrid, Spain; [Canton, Rafael] IRYCIS, Madrid, Spain; [Vendrell, Montserrat] Univ Girona, Grp Bronquiectasias IDIBGI, Hosp Univ Dr Josep Trueta, Serv Neumol, Girona, Spain; [Polverino, Eva] HUVH, Inst Recerca Vall dHebron VHIR, Serv Neumol, Barcelona, Spain; [de Gracia, Javier] Univ Autonoma Barcelona, Hosp Univ Vall dHebron, Serv Neumol, CIBER Enfermedades Resp CB06-06-0030, Barcelona, Spain; [Prados, Concepcion] Hosp Univ La Paz, Unidad Bronquiectasias &amp; Fibrosis Quist, Serv Neumol, Madrid, Spain; [Prados, Concepcion] Hosp Univ La Paz Cantoblanco Carlos III, Madrid, Spain</t>
  </si>
  <si>
    <t>Martinez-Garcia, MA (reprint author), Hosp Univ &amp; Politecn la Fe, Serv Neumol, Valencia, Spain.</t>
  </si>
  <si>
    <t>0300-2896</t>
  </si>
  <si>
    <t>1579-2129</t>
  </si>
  <si>
    <t>Spanish Guidelines on Treatment of Bronchiectasis in Adults</t>
  </si>
  <si>
    <t>[Angel Martinez-Garcia, Miguel] Hosp Univ &amp; Politecn la Fe, Serv Neumol, Valencia, Spain; [Maiz, Luis] Hosp Univ Ramon y Cajal, Serv Neumol, Unidad Bronquiectasias &amp; Fibrosis Quist, Madrid, Spain; [Olveira, Casilda] Univ Malaga, Inst Biomed IBIMA, Hosp Reg Univ Malaga, Serv Neumol, Malaga, Spain; [Maria Giron, Rosa] Hosp Univ la Princesa, Serv Neumol, Madrid, Spain; [de la Rosa, David] Hosp Platon, Unidad Neumol, Barcelona, Spain; [Blanco, Marina] Complejo Hosp Univ A Coruna, Serv Neumol, La Coruna, Spain; [Canton, Rafael] Hosp Univ Ramon y Cajal, Serv Microbiol, Madrid, Spain; [Canton, Rafael] IRYCIS, Madrid, Spain; [Vendrell, Montserrat] Univ Girona, Hosp Univ Dr Josep Trueta, Serv Neumol, Grp Bronquiectasias IDIBGI, Girona, Spain; [Polverino, Eva] HUVH, Inst Recerca Vall dHebron VHIR, Serv Neumol, Barcelona, Spain; [de Gracia, Javier] Univ Autonoma Barcelona, Hosp Univ Vall dHebron, Serv Neumol, CIBER Enfermedades Resp CB06-06-0030, Barcelona, Spain; [Prados, Concepcion] Hosp Univ La Paz, Serv Neumol, Unidad Bronquiectasias &amp; Fibrosis Quist, Madrid, Spain; [Prados, Concepcion] Hosp Univ La Paz Cantoblanco Carlos III, Madrid, Spain</t>
  </si>
  <si>
    <t>10.1093/infdis/jix279</t>
  </si>
  <si>
    <t>Tiana, M; Acosta-Iborra, B; Puente-Santamaria, L; Hernansanz-Agustin, P; Worsley-Hunt, R; Masson, N; Garcia-Rio, F; Mole, D; Ratcliffe, P; Wasserman, WW; Jimenez, B; del Peso, L</t>
  </si>
  <si>
    <t>The SIN3A histone deacetylase complex is required for a complete transcriptional response to hypoxia</t>
  </si>
  <si>
    <t>NUCLEIC ACIDS RESEARCH</t>
  </si>
  <si>
    <t>[Tiana, Maria; Acosta-Iborra, Barbara; Puente-Santamaria, Laura; Hernansanz-Agustin, Pablo; Jimenez, Benilde; del Peso, Luis] Univ Autonoma Madrid, Dept Bioquim, E-28049 Madrid, Spain; [Tiana, Maria; Acosta-Iborra, Barbara; Puente-Santamaria, Laura; Hernansanz-Agustin, Pablo; Jimenez, Benilde; del Peso, Luis] UAM, CSIC, Inst Invest Biomed Alberto Sols, Madrid 28029, Spain; [Tiana, Maria; Garcia-Rio, Francisco; Jimenez, Benilde; del Peso, Luis] Hosp Univ La Paz, Inst Invest Sanitaria, IdiPaz, Madrid 28029, Spain; [Tiana, Maria; Garcia-Rio, Francisco; Jimenez, Benilde; del Peso, Luis] Inst Salud Carlos III, CIBER Enfermedades Resp CIBERES, Madrid 28029, Spain; [Hernansanz-Agustin, Pablo] Hosp Univ La Princesa, Hosp La Princesa, Inst Invest Sanitaria, Serv Inmunol, Madrid 28006, Spain; [Worsley-Hunt, Rebecca; Wasserman, Wyeth W.] Univ British Columbia, Ctr Mol Med &amp; Therapeut, Child &amp; Family Res Inst, Dept Med Genet, Vancouver, BC V5Z 4H4, Canada; [Masson, Norma; Ratcliffe, Peter] Univ Oxford, Target Discovery Inst, Oxford OX3 7FZ, England; [Garcia-Rio, Francisco] Hosp Univ La Paz, Hosp La Paz, Inst Invest Sanitaria, Serv Neumol, Madrid 28029, Spain; [Mole, David] Univ Oxford, Henry Wellcome Bldg Mol Physiol, Oxford OX3 7BN, England; [Worsley-Hunt, Rebecca] Max Delbruck Ctr Mol Med, Berlin Inst Med Syst Biol, AG Ohler Computat Regulatory Genom, Berlin, Germany</t>
  </si>
  <si>
    <t>del Peso, L (reprint author), Univ Autonoma Madrid, Dept Bioquim, E-28049 Madrid, Spain.; del Peso, L (reprint author), UAM, CSIC, Inst Invest Biomed Alberto Sols, Madrid 28029, Spain.; del Peso, L (reprint author), Hosp Univ La Paz, Inst Invest Sanitaria, IdiPaz, Madrid 28029, Spain.; del Peso, L (reprint author), Inst Salud Carlos III, CIBER Enfermedades Resp CIBERES, Madrid 28029, Spain.</t>
  </si>
  <si>
    <t>0305-1048</t>
  </si>
  <si>
    <t>JAN 9</t>
  </si>
  <si>
    <t>Garcia-Rio, F</t>
  </si>
  <si>
    <t>Garcia-Rio, Francisco</t>
  </si>
  <si>
    <t>The z-Score Does Not Predict Mortality Because of Confounding by Age Reply</t>
  </si>
  <si>
    <t>AMERICAN JOURNAL OF RESPIRATORY AND CRITICAL CARE MEDICINE</t>
  </si>
  <si>
    <t>[Garcia-Rio, Francisco] Hosp Univ La Paz, Madrid, Spain; [Garcia-Rio, Francisco] CIBER Enfermedades Respiratorias, Madrid, Spain; [Garcia-Rio, Francisco] Univ Autonoma Madrid, Madrid, Spain</t>
  </si>
  <si>
    <t>Garcia-Rio, F (reprint author), Hosp Univ La Paz, Madrid, Spain.; Garcia-Rio, F (reprint author), CIBER Enfermedades Respiratorias, Madrid, Spain.; Garcia-Rio, F (reprint author), Univ Autonoma Madrid, Madrid, Spain.</t>
  </si>
  <si>
    <t>1073-449X</t>
  </si>
  <si>
    <t>1535-4970</t>
  </si>
  <si>
    <t>Reply to Vaz Fragoso et al.: Spirometry-based Diagnostic Criteria That Are Not Age-Appropriate Lack Clinical Relevance.</t>
  </si>
  <si>
    <t>American journal of respiratory and critical care medicine</t>
  </si>
  <si>
    <t>964-965</t>
  </si>
  <si>
    <t>1 Hospital Universitario La Paz Madrid, Spain.</t>
  </si>
  <si>
    <t>A 60-Year-Old Male Smoker With Chronic Obstructive Pulmonary Disease and Hypereosinophilia.</t>
  </si>
  <si>
    <t>Sanchez-Jareno, Marta; Yuste Jimenez, Victor; Villasante, Carlos; Canales, Miguel Angel; Alvarez-Sala, Rodolfo</t>
  </si>
  <si>
    <t>Archivos de bronconeumologia</t>
  </si>
  <si>
    <t>Servicio de Alergologia, Hospital Universitario La Paz, IdiPAZ, Madrid, Espana. Electronic address: martasanchezjare@gmail.com.</t>
  </si>
  <si>
    <t>Martin-Sanchez, D; Poveda, J; Fontecha-Barriuso, M; Ruiz-Andres, O; Sanchez-Nino, MD; Ruiz-Ortega, M; Ortiz, A; Sanz, AB</t>
  </si>
  <si>
    <t>Targeting of regulated necrosis in kidney disease</t>
  </si>
  <si>
    <t>NEFROLOGIA</t>
  </si>
  <si>
    <t>[Martin-Sanchez, Diego; Poveda, Jonay; Fontecha-Barriuso, Miguel; Ruiz-Andres, Olga; Sanchez-Nino, Maria Dolores; Ruiz-Ortega, Marta; Ortiz, Alberto; Sanz, Ana Belen] Univ Autonoma Madrid, Fdn Jimenez Diaz, Res Inst, Madrid, Spain; [Martin-Sanchez, Diego; Poveda, Jonay; Fontecha-Barriuso, Miguel; Ruiz-Andres, Olga; Sanchez-Nino, Maria Dolores; Ruiz-Ortega, Marta; Ortiz, Alberto; Sanz, Ana Belen] IRSIN, Madrid, Spain; [Martin-Sanchez, Diego; Poveda, Jonay; Fontecha-Barriuso, Miguel; Ruiz-Andres, Olga; Sanchez-Nino, Maria Dolores; Ruiz-Ortega, Marta; Ortiz, Alberto; Sanz, Ana Belen] REDINREN, Madrid, Spain</t>
  </si>
  <si>
    <t>Sanz, AB (reprint author), Univ Autonoma Madrid, Fdn Jimenez Diaz, Res Inst, Madrid, Spain.; Sanz, AB (reprint author), IRSIN, Madrid, Spain.; Sanz, AB (reprint author), REDINREN, Madrid, Spain.</t>
  </si>
  <si>
    <t>0211-6995</t>
  </si>
  <si>
    <t>1989-2284</t>
  </si>
  <si>
    <t>MAR-APR</t>
  </si>
  <si>
    <t>Perez-Torres, A; Garcia, MEG; Jose-Valiente, BS; Rubio, MAB; Diez, OC; Lopez-Sobaler, AM; Selgas, R</t>
  </si>
  <si>
    <t>Protein-energy wasting syndrome in advanced chronic kidney disease: prevalence and specific clinical characteristics</t>
  </si>
  <si>
    <t>[Perez-Torres, Almudena] Hosp Univ Santa Cristina, Unidad Nutr, Madrid, Spain; [Garcia, M. Elena Gonzalez; Jose-Valiente, Belen San; Rubio, M. Auxiliadora Bajo; Diez, Olga Celadilla; Selgas, Rafael] Hosp Univ La Paz, IdiPAZ, Serv Nefrol, Madrid, Spain; [Lopez-Sobaler, Ana M.] Univ Complutense Madrid, Fac Farm, Dept Nutr &amp; Bromatol 1, Madrid, Spain</t>
  </si>
  <si>
    <t>Perez-Torres, A (reprint author), Hosp Univ Santa Cristina, Unidad Nutr, Madrid, Spain.</t>
  </si>
  <si>
    <t>Rubio-Navarro, A; Sanchez-Nino, MD; Guerrero-Hue, M; Garcia-Caballero, C; Gutierrez, E; Yuste, C; Sevillano, A; Praga, M; Egea, J; Roman, E; Cannata, P; Ortega, R; Cortegano, I; de Andres, B; Gaspar, ML; Cadenas, S; Ortiz, A; Egido, J; Moreno, JA</t>
  </si>
  <si>
    <t>Podocytes are new cellular targets of haemoglobin-mediated renal damage</t>
  </si>
  <si>
    <t>JOURNAL OF PATHOLOGY</t>
  </si>
  <si>
    <t>[Rubio-Navarro, Alfonso; Dolores Sanchez-Nino, Maria; Guerrero-Hue, Melania; Garcia-Caballero, Cristina; Ortiz, Alberto; Egido, Jesus; Antonio Moreno, Juan] Univ Autonoma Madrid, Renal Vasc &amp; Diabet Res Lab, Fdn Inst Invest Sanitaria, Fdn Jimenez Diaz, Madrid, Spain; [Dolores Sanchez-Nino, Maria; Gutierrez, Eduardo; Yuste, Claudia; Sevillano, Angel; Praga, Manuel; Cannata, Pablo; Ortiz, Alberto] Red Invest Renal REDINREN, Madrid, Spain; [Gutierrez, Eduardo; Yuste, Claudia; Sevillano, Angel; Praga, Manuel] Hosp 12 Octubre, Dept Nephrol, Madrid, Spain; [Egea, Javier] Hosp Univ Princesa, Inst Invest Sanitaria, Madrid, Spain; [Egea, Javier] Univ Autonoma Madrid, Med Fac, Dept Pharmacol &amp; Therapeut, Inst Teofilo Hernando, Madrid, Spain; [Roman, Elena] La Fe Hosp, Paediat Nephrol Dept, Valencia, Spain; [Cannata, Pablo] Univ Autonoma Madrid, Fdn Inst Invest Sanitarias, Pathol Dept, Fdn Jimenez Diaz, Madrid, Spain; [Ortega, Rosa] Hosp Univ Reina Sofia, Pathol Dept, Cordoba, Spain; [Cortegano, Isabel; de Andres, Belen; Luisa Gaspar, Maria] ISCIII, Immunol Dept, Ctr Nacl Microbiol, Madrid, Spain; [Cadenas, Susana] Univ Autonoma Madrid, Ctr Biol Mol Severo Ochoa, Madrid, Spain; [Cadenas, Susana] Univ Autonoma Madrid, Mol Biol Dept, Madrid, Spain; [Cadenas, Susana] Inst Invest Sanitaria La Princesa, Madrid, Spain; [Egido, Jesus] Spanish Biomed Res Ctr Diabet &amp; Associated Metab, Madrid, Spain</t>
  </si>
  <si>
    <t>Moreno, JA (reprint author), IIS Fdn Jimenez Diaz, Vasc Renal &amp; Diabet Res, Ave Reyes Catolicos 2, Madrid 28040, Spain.</t>
  </si>
  <si>
    <t>0022-3417</t>
  </si>
  <si>
    <t>Martin-Sanchez, D; Fontecha-Barriuso, M; Sanchez-Nino, MD; Ramos, AM; Cabello, R; Gonzalez-Enguita, C; Linkermann, A; Sanz, AB; Ortiz, A</t>
  </si>
  <si>
    <t>Cell death-based approaches in treatment of the urinary tract-associated diseases: a fight for survival in the killing fields</t>
  </si>
  <si>
    <t>CELL DEATH &amp; DISEASE</t>
  </si>
  <si>
    <t>[Martin-Sanchez, Diego; Fontecha-Barriuso, Miguel; Dolores Sanchez-Nino, Maria; Ramos, Adrian M.; Cabello, Ramiro; Gonzalez-Enguita, Carmen; Belen Sanz, Ana; Ortiz, Alberto] Univ Autonoma Madrid, Res Inst, Fdn Jimenez Diaz, Madrid, Spain; [Martin-Sanchez, Diego; Fontecha-Barriuso, Miguel; Dolores Sanchez-Nino, Maria; Ramos, Adrian M.; Belen Sanz, Ana; Ortiz, Alberto] IRSIN, Madrid, Spain; [Martin-Sanchez, Diego; Fontecha-Barriuso, Miguel; Dolores Sanchez-Nino, Maria; Ramos, Adrian M.; Belen Sanz, Ana; Ortiz, Alberto] REDINREN, Madrid, Spain; [Linkermann, Andreas] Tech Univ Dresden, Univ Hosp Carl Gustav Carus, Div Nephrol, Dept Internal Med 3, Dresden, Germany</t>
  </si>
  <si>
    <t>Sanz, AB; Ortiz, A (reprint author), Univ Autonoma Madrid, Res Inst, Fdn Jimenez Diaz, Madrid, Spain.; Sanz, AB; Ortiz, A (reprint author), IRSIN, Madrid, Spain.; Sanz, AB; Ortiz, A (reprint author), REDINREN, Madrid, Spain.</t>
  </si>
  <si>
    <t>2041-4889</t>
  </si>
  <si>
    <t>JAN 25</t>
  </si>
  <si>
    <t>Targeting epigenetic DNA and histone modifications to treat kidney disease.</t>
  </si>
  <si>
    <t>Fontecha-Barriuso, Miguel; Martin-Sanchez, Diego; Ruiz-Andres, Olga; Poveda, Jonay; Sanchez-Nino, Maria Dolores; Valino-Rivas, Lara; Ruiz-Ortega, Marta; Ortiz, Alberto; Sanz, Ana Belen</t>
  </si>
  <si>
    <t>Nephrology, dialysis, transplantation : official publication of the European Dialysis and Transplant Association - European Renal Association</t>
  </si>
  <si>
    <t>2018 Mar 09 (Epub 2018 Mar 09)</t>
  </si>
  <si>
    <t>Research Institute IIS-Fundacion Jimenez Diaz, Autonoma University, Madrid, Spain.</t>
  </si>
  <si>
    <t>Ruiz-Ortega, Marta/D-3584-2012</t>
  </si>
  <si>
    <t>1460-2385</t>
  </si>
  <si>
    <t>Acute renal failure and severe neurotoxicity after unintentional overdose of valacyclovir in a geriatric population: A case report.</t>
  </si>
  <si>
    <t>Ferreira, Marta; Vega, Cristina; Rivas, Begona; Selgas, Rafael</t>
  </si>
  <si>
    <t>Nefrologia : publicacion oficial de la Sociedad Espanola Nefrologia</t>
  </si>
  <si>
    <t>2018 Mar 06 (Epub 2018 Mar 06)</t>
  </si>
  <si>
    <t>Servicio de Nefrologia, Hospital Universitario La Paz, Madrid, Espana. Electronic address: martaferreirabermejo@gmail.com.</t>
  </si>
  <si>
    <t>TWEAK and RIPK1 mediate a second wave of cell death during AKI.</t>
  </si>
  <si>
    <t>Martin-Sanchez, Diego; Fontecha-Barriuso, Miguel; Carrasco, Susana; Sanchez-Nino, Maria Dolores; Massenhausen, Anne von; Linkermann, Andreas; Cannata-Ortiz, Pablo; Ruiz-Ortega, Marta; Egido, Jesus; Ortiz, Alberto; Sanz, Ana Belen</t>
  </si>
  <si>
    <t>Proceedings of the National Academy of Sciences of the United States of America</t>
  </si>
  <si>
    <t>2018 03 27 (Epub 2018 Mar 27)</t>
  </si>
  <si>
    <t>Red de Investigacion Renal (REDINREN), Research Institute-Fundacion Jimenez Diaz, Autonomous University of Madrid (UAM), 28040 Madrid, Spain.</t>
  </si>
  <si>
    <t>1091-6490</t>
  </si>
  <si>
    <t>Arnaez, J; Garcia-Alix, A; Arca, G; Caserio, S; Valverde, E; Moral, T; Benavente-Fernandez, I; Lubian-Lopez, S</t>
  </si>
  <si>
    <t>Population-Based Study of the National Implementation of Therapeutic Hypothermia in Infants with Hypoxic-Ischemic Encephalopathy</t>
  </si>
  <si>
    <t>THERAPEUTIC HYPOTHERMIA AND TEMPERATURE MANAGEMENT</t>
  </si>
  <si>
    <t>[Arnaez, Juan] Hosp Univ Burgos, Unidad Neonatol, Avda Islas Baleares 3, Burgos 09006, Spain; [Arnaez, Juan; Garcia-Alix, Alfredo; Arca, Gemma; Caserio, Sonia; Valverde, Eva; Teresa Moral, M.; Benavente-Fernandez, Isabel; Lubian-Lopez, Simon] Fdn NeNe, Cadiz, Spain; [Garcia-Alix, Alfredo] Univ Barcelona, Inst Recerca Pediat, Hosp St Joan De Deu, Barcelona, Spain; [Arca, Gemma] Hosp Univ Clin Sede Maternitat, Unidad Neonatol, Barcelona, Spain; [Caserio, Sonia] Hosp Univ Rio Hortega, Unidad Neonatol, Valladolid, Spain; [Valverde, Eva] Hosp Univ La Paz, Serv Neonatol, Madrid, Spain; [Teresa Moral, M.] Hosp Univ 12 Octubre, Serv Neonatol, Madrid, Spain; [Benavente-Fernandez, Isabel; Lubian-Lopez, Simon] Hosp Univ Puerta Mar, Unidad Neonatol, Cadiz, Spain</t>
  </si>
  <si>
    <t>Arnaez, J (reprint author), Hosp Univ Burgos, Unidad Neonatol, Avda Islas Baleares 3, Burgos 09006, Spain.</t>
  </si>
  <si>
    <t>2153-7658</t>
  </si>
  <si>
    <t>Nunez, Antonio; Benavente, Isabel; Blanco, Dorotea; Boix, Hector; Cabanas, Fernando; Chaffanel, Mercedes; Fernandez-Colomer, Belen; Fernandez-Lorenzo, Jose Ramon; Loureiro, Begona; Moral, Maria Teresa; Pavon, Antonio; Tofe, Ines; Valverde, Eva; Vento, Maximo</t>
  </si>
  <si>
    <t>2018 Apr (Epub 2017 Jun 23)</t>
  </si>
  <si>
    <t>Hospital Universitario y Politecnico La Fe, Valencia, Espana.</t>
  </si>
  <si>
    <t>de Bustamante, MD; Alarcon, T; Menendez-Colino, R; Ramirez-Martin, R; Otero, A; Gonzalez-Montalvo, JI</t>
  </si>
  <si>
    <t>Prevalence of malnutrition in a cohort of 509 patients with acute hip fracture: the importance of a comprehensive assessment</t>
  </si>
  <si>
    <t>EUROPEAN JOURNAL OF CLINICAL NUTRITION</t>
  </si>
  <si>
    <t>[de Bustamante, M. Diaz; Alarcon, T.; Menendez-Colino, R.; Ramirez-Martin, R.; Gonzalez-Montalvo, J. I.] Hosp Univ La Paz, Geriatr Dept, Paseo Castellana 261, Madrid 28046, Spain; [Alarcon, T.; Menendez-Colino, R.; Otero, A.; Gonzalez-Montalvo, J. I.] La Paz Univ Hosp, Res Inst, IdiPAZ, Madrid, Spain; [Alarcon, T.; Otero, A.; Gonzalez-Montalvo, J. I.] RETICEF, Barcelona, Spain; [Otero, A.] Univ Autonoma Madrid, Prevent Med Dept, Madrid, Spain</t>
  </si>
  <si>
    <t>de Bustamante, MD (reprint author), Hosp Univ La Paz, Geriatr Dept, Paseo Castellana 261, Madrid 28046, Spain.</t>
  </si>
  <si>
    <t>0954-3007</t>
  </si>
  <si>
    <t>Ramirez-Martin, Raquel; Rodriguez-Sanchez, Isabel; Moral-Cuesta, Debora; Menendez-Colino, Rocio; Diaz de Bustamante Ussia, Macarena; Gonzalez-Montalvo, Juan I</t>
  </si>
  <si>
    <t>Revista espanola de geriatria y gerontologia</t>
  </si>
  <si>
    <t>2018 Apr 03 (Epub 2018 Apr 03)</t>
  </si>
  <si>
    <t>Servicio de Geriatria, Hospital Universitario La Paz, Instituto de Investigacion del Hospital Universitario La Paz IdiPAZ, Madrid, Espana. Electronic address: raquel.ramirezmartin@gmail.com.</t>
  </si>
  <si>
    <t>1578-1747</t>
  </si>
  <si>
    <t>Perez-Rodriguez, Patricia; Condorhuaman-Alvarado, Patricia Ysabel; Mauleon-Ladrero, Maria Del Coro; Alarcon-Alarcon, Teresa; Gonzalez-Montalvo, Juan Ignacio</t>
  </si>
  <si>
    <t>2018 Mar 26 (Epub 2018 Mar 26)</t>
  </si>
  <si>
    <t>Servicio de Geriatria, Hospital Universitario La Paz, IdiPAZ, Facultad de Medicina, Universidad Autonoma de Madrid, Madrid, Espana. Electronic address: ppr.patriciaperez@gmail.com.</t>
  </si>
  <si>
    <t>Relationship of the Adherence to a Mediterranean Diet and Its Main Components with CRP Levels in the Spanish Population.</t>
  </si>
  <si>
    <t>Lahoz, Carlos; Castillo, Elisa; Mostaza, Jose M; de Dios, Olaya; Salinero-Fort, Miguel A; Gonzalez-Alegre, Teresa; Garcia-Iglesias, Francisca; Estirado, Eva; Laguna, Fernando; Sanchez, Vanesa; Sabin, Concesa; Lopez, Silvia; Cornejo, Victor; de Burgos, Carmen; Garces, Carmen</t>
  </si>
  <si>
    <t>Nutrients</t>
  </si>
  <si>
    <t>2018 Mar 20</t>
  </si>
  <si>
    <t>Atherosclerosis Unit, Internal Medicine Department, Hospital Carlos III, Madrid 28029, Spain. carlos.lahoz@salud.madrid.org.</t>
  </si>
  <si>
    <t>2072-6643</t>
  </si>
  <si>
    <t>Rosas Hernandez, Ana Maria; Alejandre Carmona, Sergio; Rodriguez Sanchez, Javier Enrique; Castell Alcala, Maria Victoria; Otero Puime, Angel</t>
  </si>
  <si>
    <t>Atencion primaria</t>
  </si>
  <si>
    <t>Unidad de Medicina de Familia, Universidad Autonoma de Madrid UAM. Instituto de Investigacion IdiPAZ, Madrid, Espana. Electronic address: rosas.ana9031@gmail.com.</t>
  </si>
  <si>
    <t>1578-1275</t>
  </si>
  <si>
    <t>Baseline and pre-operative 1-year mortality risk factors in a cohort of 509 hip fracture patients consecutively admitted to a co-managed orthogeriatric unit (FONDA Cohort).</t>
  </si>
  <si>
    <t>Menendez-Colino, Rocio; Alarcon, Teresa; Gotor, Pilar; Queipo, Rocio; Ramirez-Martin, Raquel; Otero, Angel; Gonzalez-Montalvo, Juan I</t>
  </si>
  <si>
    <t>Injury</t>
  </si>
  <si>
    <t>2018 Mar (Epub 2018 Jan 06)</t>
  </si>
  <si>
    <t>Department of Geriatric Medicine, Hospital Universitario la Paz, Paseo de la Castellana 261, 28046, Madrid, Spain; Instituto de Investigacion Biomedica del Hospital Universitario La Paz (IdiPAZ), Paseo de la Castellana 261, 28046, Madrid, Spain. Electronic address: rociocolino@hotmail.com.</t>
  </si>
  <si>
    <t>1879-0267</t>
  </si>
  <si>
    <t>Risk factors associated with the carotid intima-media thickness and plaques: ESPREDIA Study.</t>
  </si>
  <si>
    <t>Mostaza, Jose M; Lahoz, Carlos; Salinero-Fort, Miguel A; Laguna, Fernando; Estirado, Eva; Garcia-Iglesias, Francisca; Gonzalez Alegre, Teresa; Sabin, Concesa; Lopez, Silvia; Cornejo, Victor</t>
  </si>
  <si>
    <t>2018  (Epub 2017 Sep 20)</t>
  </si>
  <si>
    <t>Unidad de Lipidos y Riesgo Cardiovascular, Servicio de Medicina Interna, Hospital Carlos III, Madrid, Espana. Electronic address: josemaria.mostaza@salud.madrid.org.</t>
  </si>
  <si>
    <t>Moral-Cuesta, Debora; Rodriguez-Sanchez, Isabel; Menendez-Colino, Rocio; Diaz-Sebastian, Jesus; Alarcon, Teresa; Martin Maestre, Isabel; Gonzalez-Montalvo, Juan Ignacio</t>
  </si>
  <si>
    <t>2018  (Epub 2017 Aug 04)</t>
  </si>
  <si>
    <t>Servicio de Geriatria, Instituto de Investigacion del Hospital La Paz (IdiPAZ), Madrid, Espana. Electronic address: debora.m902@gmail.com.</t>
  </si>
  <si>
    <t>Spanish National Hip Fracture Registry (SNHFR): a description of its objectives, methodology and implementation.</t>
  </si>
  <si>
    <t>Saez-Lopez, P; Gonzalez-Montalvo, J I; Ojeda-Thies, C; Mora-Fernandez, J; Munoz-Pascual, A; Cancio, J M; Tarazona, F J; Pareja, T; Gomez-Campelo, P; Montero-Fernandez, N; Alarcon, T; Mesa-Lampre, P; Larrainzar, R; Duaso, E; Gil-Garay, E; Diez-Perez, A; Prieto-Alhambra, D; Queipo-Matas, R; Otero-Puime, A</t>
  </si>
  <si>
    <t>2018 Feb 06 (Epub 2018 Feb 06)</t>
  </si>
  <si>
    <t>Hospital Universitario Fundacion Jimenez Diaz, Madrid; Instituto de Investigacion del Hospital La Paz. IdiPAZ, Madrid.</t>
  </si>
  <si>
    <t>Socha, P; Janczyk, W; Dhawan, A; Baumann, U; D'Antiga, L; Tanner, S; Iorio, R; Vajro, P; Houwen, R; Fischler, B; Dezsofi, A; Hadzic, N; Hierro, L; Jahnel, J; McLin, V; Nobili, V; Smets, F; Verkade, HJ; Debray, D</t>
  </si>
  <si>
    <t>Wilson's Disease in Children: A Position Paper by the Hepatology Committee of the European Society for Paediatric Gastroenterology, Hepatology and Nutrition</t>
  </si>
  <si>
    <t>JOURNAL OF PEDIATRIC GASTROENTEROLOGY AND NUTRITION</t>
  </si>
  <si>
    <t>[Socha, Piotr; Janczyk, Wojciech] Childrens Mem Hlth Inst, Dept Gastroenterol Hepatol Nutr Disorders &amp; Pedia, Al Dzieci Polskich 20, PL-04730 Warsaw, Poland; [Dhawan, Anil] Kings Coll Hosp London, Paediat Liver GI &amp; Nutr Ctr, London, England; [Baumann, Ulrich] Hannover Med Sch, Div Paediat Gastroenterol &amp; Hepatol, Dept Paediat Kidney Liver &amp; Metab Dis, Hannover, Germany; [D'Antiga, Lorenzo] Hosp Papa Giovanni XXIII, Paediat Hepatol Gastroenterol &amp; Transplantat, Bergamo, Italy; [Tanner, Stuart] Sheffield Childrens Hosp, Sheffield, S Yorkshire, England; [Iorio, Raffaele] Univ Naples Federico II, Sect Pediat, Dept Translat Med Sci, Naples, Italy; [Vajro, Pietro] Univ Salerno, Dipartimento Med &amp; Chirurg, Fisciano, SA, Italy; [Houwen, Roderick] Univ Med Ctr Utrecht, Wilhelmina Childrens Hosp, Dept Paediat, Utrecht, Netherlands; [Fischler, Bjorn] Karolinska Inst, Karolinska Univ Hosp, CLINTEC, Dept Paediat, Stockholm, Sweden; [Dezsofi, Antal] Semmelweis Univ, Dept Paediat 1, Budapest, Hungary; [Hadzic, Nedim] Kings Coll Hosp London, Paediat Ctr Hepatol Gastroenterol &amp; Nutr, London, England; [Hierro, Loreto] Hosp Infantil Univ La Paz, Paediat Hepatol Serv, Madrid, Spain; [Jahnel, Joerg] Med Univ Graz, Dept Paediat &amp; Adolescent Med, Graz, Austria; [McLin, Valerie] Univ Hosp Geneva, Dept Pediat, Paediat Gastroenterol Unit, Geneva, Switzerland; [Nobili, Valerio] Bambino Gesu Pediat Hosp, Hepatometab Unit, Rome, Italy; [Smets, Francoise] Catholic Univ Louvain, IREC, Clin Univ St Luc, Pediat Gastroenterol &amp; Hepatol Unit, Brussels, Belgium; [Verkade, Henkjan J.] Univ Groningen, Univ Med Ctr Groningen, Dept Paediat, Groningen, Netherlands; [Debray, Dominique] Hop Necker Enfants Malad, APHP, Pediat Hepatol Unit, Ctr Natl Reference Malad Wilson, Paris, France</t>
  </si>
  <si>
    <t>Socha, P; Janczyk, W (reprint author), Childrens Mem Hlth Inst, Dept Gastroenterol Hepatol Nutr Disorders &amp; Pedia, Al Dzieci Polskich 20, PL-04730 Warsaw, Poland.</t>
  </si>
  <si>
    <t>0277-2116</t>
  </si>
  <si>
    <t>Mieli-Vergani, G; Vergani, D; Baumann, U; Czubkowski, P; Debray, D; Dezsofi, A; Fischler, B; Gupte, G; Hierro, L; Indolfi, G; Jahnel, J; Smets, F; Verkade, HJ; Hadzic, N</t>
  </si>
  <si>
    <t>Diagnosis and Management of Pediatric Autoimmune Liver Disease: ESPGHAN Hepatology Committee Position Statement</t>
  </si>
  <si>
    <t>[Mieli-Vergani, Giorgina; Vergani, Diego; Hadzic, Nedim] Kings Coll Hosp London, MowatLabs, Paediat Liver GI &amp; Nutr Ctr, London, England; [Baumann, Ulrich] Med Hsch, Padiatr Gastroenterol &amp; Hepatol, Hannover, Germany; [Czubkowski, Piotr] Childrens Mem Hlth Inst, Dept Gastroenterol Hepatol Nutr Disturbances &amp; Pe, Warsaw, Poland; [Debray, Dominique] Hop Necker Enfants Malad, AP HP, Pediat Hepatol Unit, Paris, France; [Dezsofi, Antal] Semmelweis Univ, Dept Paediat 1, Budapest, Hungary; [Fischler, Bjorn] Karolinska Inst, CLINTEC, Karolinska Univ Hosp, Dept Pediat, Stockholm, Sweden; [Gupte, Girish] Birmingham Childrens Hosp, Dept Gastroenterol &amp; Nutr, Liver Unit Including Small Bowel Transplantat, Birmingham, W Midlands, England; [Hierro, Loreto] Hosp Infantil Univ La Paz, Madrid, Spain; [Indolfi, Giuseppe] Meyer Childrens Univ Hosp Florence, Paediat &amp; Liver Unit, Florence, Italy; [Jahnel, Joerg] Med Univ Graz, Dept Pediat &amp; Adolescent Med, Div Gen Pediat, Graz, Austria; [Smets, Francoise] UCL, Clin Univ St Luc, Pediat Gastroenterol &amp; Hepatol, Brussels, Belgium; [Verkade, Henkjan J.] Univ Groningen, Univ Med Ctr Groningen, Dept Pediat, Ctr Liver Digest &amp; Metab Dis, Groningen, Netherlands</t>
  </si>
  <si>
    <t>Mieli-Vergani, G (reprint author), Kings Coll Hosp London, Paediat Hepatol, Pediat Liver GI &amp; Nutr Ctr, Denmark Hill, London SE5 9RS, England.</t>
  </si>
  <si>
    <t>Pajares, MA; Perez-Sala, D</t>
  </si>
  <si>
    <t>Mammalian Sulfur Amino Acid Metabolism: A Nexus Between Redox Regulation, Nutrition, Epigenetics, and Detoxification</t>
  </si>
  <si>
    <t>[Pajares, Maria A.; Perez-Sala, Dolores] CSIC, Ctr Invest Biol, Dept Chem &amp; Phys Biol, Ramiro Maeztu 9, Madrid 28040, Spain; [Pajares, Maria A.] Inst Invest Sanitaria La Paz IdiPAZ, Mol Hepatol Grp, Madrid, Spain</t>
  </si>
  <si>
    <t>Pajares, MA (reprint author), CSIC, Ctr Invest Biol, Dept Chem &amp; Phys Biol, Ramiro Maeztu 9, Madrid 28040, Spain.</t>
  </si>
  <si>
    <t>Ruethers, T; Raith, M; Sharp, MF; Koeberl, M; Stephen, JN; Nugraha, R; Le, TTK; Quirce, S; Nguyen, HXM; Kamath, SD; Mehr, SS; Campbell, DE; Bridges, CR; Taki, AC; Swoboda, I; Lopata, AL</t>
  </si>
  <si>
    <t>Characterization of Rask1 a novel major allergen in Indian mackerel and identification of parvalbumin as the major fish allergen in 33 Asia-Pacific fish species</t>
  </si>
  <si>
    <t>[Ruethers, T.; Sharp, M. F.; Stephen, J. N.; Nugraha, R.; Le, T. T. K.; Kamath, S. D.; Taki, A. C.; Lopata, A. L.] James Cook Univ, Mol Allergy Res Lab, Div Trop Hlth &amp; Med, Townsville, Qld, Australia; [Ruethers, T.; Kamath, S. D.; Mehr, S. S.; Campbell, D. E.; Lopata, A. L.] Murdoch Childrens Res Inst, Ctr Food &amp; Allergy Res, Melbourne, Vic, Australia; [Ruethers, T.; Nugraha, R.; Le, T. T. K.; Kamath, S. D.; Taki, A. C.; Lopata, A. L.] James Cook Univ, Australian Inst Trop Hlth &amp; Med, Ctr Biodiscovery &amp; Mol Dev Therapeut, Townsville, Qld, Australia; [Ruethers, T.; Nugraha, R.; Le, T. T. K.; Kamath, S. D.; Taki, A. C.; Lopata, A. L.] James Cook Univ, Ctr Sustainable Trop Fisheries &amp; Aquaculture, Fac Sci &amp; Engn, Townsville, Qld, Australia; [Raith, M.; Swoboda, I.] FH Campus Wien Univ Appl Sci, Mol Biotechnol Sect, Vienna, Austria; [Koeberl, M.] Natl Measurement Inst, Tech Dev &amp; Innovat Grp, Melbourne, Vic, Australia; [Quirce, S.] Hosp La Paz Inst Hlth Res IdiPAZ, Dept Allergy, Madrid, Spain; [Quirce, S.] CIBER Enfermedades Resp CIBERES, Madrid, Spain; [Nguyen, H. X. M.] Nong Lam Univ, Dept Food Biochem, Fac Food Sci &amp; Technol, Ho Chi Minh City, Vietnam; [Mehr, S. S.; Campbell, D. E.] Childrens Hosp Westmead, Dept Allergy &amp; Immunol, Sydney, NSW, Australia; [Mehr, S. S.] Royal Childrens Hosp, Dept Allergy &amp; Immunol, Melbourne, Vic, Australia; [Campbell, D. E.] Univ Sydney, Discipline Paediat &amp; Child Hlth, Sydney, NSW, Australia; [Bridges, C. R.] Heinrich Heine Univ, Ecophysiol Grp, Inst Metab Physiol, Dusseldorf, Germany</t>
  </si>
  <si>
    <t>Lopata, AL (reprint author), James Cook Univ, Pharm &amp; Med Res Bldg 47, Townsville, Qld, Australia.</t>
  </si>
  <si>
    <t>Caballero, T; Zanichelli, A; Aberer, W; Maurer, M; Longhurst, HJ; Bouillet, L; Andresen, I</t>
  </si>
  <si>
    <t>Effectiveness of icatibant for treatment of hereditary angioedema attacks is not affected by body weight: findings from the Icatibant Outcome Survey, a cohort observational study</t>
  </si>
  <si>
    <t>CLINICAL AND TRANSLATIONAL ALLERGY</t>
  </si>
  <si>
    <t>[Caballero, Teresa] Hosp La Paz Inst Hlth Res IdiPaz, Allergy Dept, Biomed Res Network Rare Dis CIBERER U754, Madrid U754, Spain; [Zanichelli, Andrea] Univ Milan, Dept Biomed &amp; Clin Sci Luigi Sacco, ASST Fatebenefratelli Sacco, Milan, Italy; [Aberer, Werner] Med Univ Graz, Dept Dermatol &amp; Venerol, Graz, Austria; [Maurer, Marcus] Charite Univ Med Berlin, Dept Dermatol &amp; Allergy, Berlin, Germany; [Longhurst, Hilary J.] Barts Hlth NHS Trust, Dept Immunol, London, England; [Bouillet, Laurence] Grenoble Univ Hosp, Natl Reference Ctr Angioedema Internal Med, Grenoble, France; [Andresen, Irmgard] Zug, Zug, Switzerland; [Caballero, Teresa] Hosp Univ La Paz, Serv Alergia, Paseo Castellana 261, Madrid 28046, Spain; [Longhurst, Hilary J.] Univ Cambridge, Addenbrookes Hosp, Hosp NHS Fdn Trust, Cambridge, England</t>
  </si>
  <si>
    <t>Caballero, T (reprint author), Hosp La Paz Inst Hlth Res IdiPaz, Allergy Dept, Biomed Res Network Rare Dis CIBERER U754, Madrid U754, Spain.; Caballero, T (reprint author), Hosp Univ La Paz, Serv Alergia, Paseo Castellana 261, Madrid 28046, Spain.</t>
  </si>
  <si>
    <t>2045-7022</t>
  </si>
  <si>
    <t>Bogoi, RN; de Pablo, A; Valencia, E; Martin-Carbonero, L; Moreno, V; Vilchez-Rueda, HH; Asensi, V; Rodriguez, R; Toledano, V; Rodes, B</t>
  </si>
  <si>
    <t>Expression profiling of chromatin-modifying enzymes and global DNA methylation in CD4+T cells from patients with chronic HIV infection at different HIV control and progression states</t>
  </si>
  <si>
    <t>CLINICAL EPIGENETICS</t>
  </si>
  <si>
    <t>[Nicoleta Bogoi, Roberta; de Pablo, Alicia; Rodriguez, Rosa; Toledano, Victor; Rodes, Berta] Hosp Univ La Paz, Fdn Biomed Res, Madrid, Spain; [Nicoleta Bogoi, Roberta; de Pablo, Alicia; Rodes, Berta] IdiPAZ, HIV &amp; Infect Dis Grp, Madrid, Spain; [Valencia, Eulalia; Martin-Carbonero, Luz; Moreno, Victoria] Hosp Univ La Paz Carlos III, Infect Dis Dept, Madrid, Spain; [Haydee Vilchez-Rueda, Helem] Hosp Univ Son Espases, IDIPSA, Internal Med, Infect Dis Dept, Palma De Mallorca, Spain; [Asensi, Victor] Univ Oviedo, HUCA, Infect Unit HIV, Oviedo, Spain; [Rodriguez, Rosa] IdiPAZ, Diagnosis &amp; Treatment Allerg Dis Grp, Madrid, Spain; [Toledano, Victor] IdiPAZ, Innate Immun Grp, Madrid, Spain; [Rodes, Berta] Hosp Univ La Paz, FIB, IdiPAZ, Edificio IdiPAZ,Paseo Castellana 261, Madrid 28046, Spain</t>
  </si>
  <si>
    <t>Rodes, B (reprint author), Hosp Univ La Paz, Fdn Biomed Res, Madrid, Spain.; Rodes, B (reprint author), IdiPAZ, HIV &amp; Infect Dis Grp, Madrid, Spain.</t>
  </si>
  <si>
    <t>1868-7083</t>
  </si>
  <si>
    <t>Grabenhenrich, LB; Reich, A; McBride, D; Sprikkelman, A; Roberts, G; Grimshaw, KEC; Fiocchi, AG; Saxoni-Papageorgiou, P; Papadopoulos, NG; Fiandor, A; Quirce, S; Kowalski, ML; Sigurdardottir, ST; Dubakiene, R; Hourihane, JOB; Rosenfeld, L; Niggemann, B; Keil, T; Beyer, K</t>
  </si>
  <si>
    <t>Physician's appraisal vs documented signs and symptoms in the interpretation of food challenge tests: The EuroPrevall birth cohort</t>
  </si>
  <si>
    <t>PEDIATRIC ALLERGY AND IMMUNOLOGY</t>
  </si>
  <si>
    <t>[Grabenhenrich, Linus B.] Robert Koch Inst, Dept Infect Dis Epidemiol, Berlin, Germany; [Grabenhenrich, Linus B.] Charite Univ Med Berlin, Dept Dermatol Venerol &amp; Allergol, Berlin, Germany; [Reich, Andreas] German Rheumatism Res Ctr, Berlin, Germany; [McBride, Doreen] RTI Int, HTA Hlth Econ Strategy &amp; Res, Manchester, Lancs, England; [Sprikkelman, Aline] Univ Groningen, Univ Med Ctr Groningen, Dept Pediat Pulmonol &amp; Pediat Allergol, Groningen, Netherlands; [Roberts, Graham] Univ Southampton, Univ Child Hlth, Southampton, Hants, England; [Grimshaw, Kate E. C.] Univ Southampton, Clin Expt Sci, Southampton, Hants, England; [Fiocchi, Alessandro G.] Paediat Hosp Bambino Gesu, Dept Paediat, Rome, Italy; [Saxoni-Papageorgiou, Photini] Univ Athens, Dept Allergy &amp; Clin Immunol, Pediat Clin 2, Athens, Greece; [Papadopoulos, Nikolaos G.] Univ Manchester, Div Infect Immun &amp; Resp Med, Manchester, Lancs, England; [Fiandor, Ana; Quirce, Santiago] Hosp Univ La Paz, Alergia Infantil, Madrid, Spain; [Kowalski, Marek L.] Med Univ, Dept Immunol Rheumatol &amp; Allergy, Lodz, Poland; [Sigurdardottir, Sigurveig T.] Landspitali, Dept Immunol, Reykjavik, Iceland; [Dubakiene, Ruta] Vilnius Univ, Fac Med, Vilnius, Lithuania; [Hourihane, Jonathan O. B.] Univ Coll, Paediat &amp; Child Hlth, Cork, Ireland; [Rosenfeld, Leonard; Niggemann, Bodo; Beyer, Kirsten] Charite Univ Med Berlin, Dept Paediat Pneumol &amp; Immunol, Berlin, Germany; [Keil, Thomas] Charite Univ Med Berlin, Inst Social Med Epidemiol &amp; Hlth Econ, Berlin, Germany</t>
  </si>
  <si>
    <t>Grabenhenrich, LB (reprint author), Robert Koch Inst, Dept Infect Dis Epidemiol, Berlin, Germany.</t>
  </si>
  <si>
    <t>0905-6157</t>
  </si>
  <si>
    <t>Ruiz-Baques, A; Contreras-Porta, J; Marques-Mejias, M; Rebollo, JMC; Torres, FC; Pla, MNA; Santisteban, AZ; Chivato, T</t>
  </si>
  <si>
    <t>Evaluation of an Online Educational Program for Parents and Caregivers of Children With Food Allergies</t>
  </si>
  <si>
    <t>[Ruiz-Baques, A.] Mejo Digital Hlth, Barcelona, Spain; [Contreras-Porta, J.; Marques-Mejias, M.] Hosp La Paz Inst Hlth Res IdiPAZ, Dept Allergy, Madrid, Spain; [Cardenas Rebollo, J. M.] CEU San Pablo Univ, Dept Appl Math &amp; Stat, Madrid, Spain; [Capel Torres, F.] Asociac Espanola Personas Alergia Alimentos &amp; Lat, Madrid, Spain; [Arino Pla, M. N.] Asociac Catalana Alergia Alimentarias, Immunitas Vera, Tarragona, Spain; [Zorrozua Santisteban, A.] Asociac Vasca Alergias Alimentarias, Elikalte, Bilbao, Spain; [Chivato, T.] Univ CEU San Pablo, Grp Hosp HM, Fac Med, Decanato, Madrid, Spain</t>
  </si>
  <si>
    <t>Ruiz-Baques, A (reprint author), Pasaje Amor,1 Bajos Primera, Barcelona 08710, Spain.</t>
  </si>
  <si>
    <t>Tomas-Perez, M; Entrala, A; Bartolome, B; Caballero, ML; Quirce, S</t>
  </si>
  <si>
    <t>Dermatitis Caused by Ingestion of Chia Seeds</t>
  </si>
  <si>
    <t>[Tomas-Perez, M.; Entrala, A.; Caballero, M. L.; Quirce, S.] Hosp La Paz, Inst Hlth Res IdiPAZ, Dept Allergy, Madrid, Spain; [Bartolome, B.] Roxall Espana, Bilbao, Spain</t>
  </si>
  <si>
    <t>Tomas-Perez, M (reprint author), Hosp La Paz, Dept Allergy, Paseo Castellana 261, Madrid 28046, Spain.</t>
  </si>
  <si>
    <t>Raulf, M; Quirce, S; Vandenplas, O</t>
  </si>
  <si>
    <t>Addressing Molecular Diagnosis of Occupational Allergies</t>
  </si>
  <si>
    <t>CURRENT ALLERGY AND ASTHMA REPORTS</t>
  </si>
  <si>
    <t>[Raulf, Monika] Inst Ruhr Univ Bochum IPA, Inst Prevent &amp; Occupat Med German Social Accid In, Bochum, Germany; [Quirce, Santiago] Hosp La Paz, Inst Hlth Res IdiPAZ, Dept Allergy, Madrid, Spain; [Quirce, Santiago] CIBER Resp Dis CIBERES, Madrid, Spain; [Vandenplas, Olivier] Catholic Univ Louvain, Dept Chest Med, Ctr Hosp Univ UCL Namur, Yvoir, Belgium</t>
  </si>
  <si>
    <t>Raulf, M (reprint author), Inst Ruhr Univ Bochum IPA, Inst Prevent &amp; Occupat Med German Social Accid In, Bochum, Germany.</t>
  </si>
  <si>
    <t>1529-7322</t>
  </si>
  <si>
    <t>Safety, effectiveness, and impact on quality of life of self-administration with plasma-derived nanofiltered C1 inhibitor (Berinert) in patients with hereditary angioedema: the SABHA study.</t>
  </si>
  <si>
    <t>Zanichelli, Andrea; Azin, Giulia Maria; Cristina, Federico; Vacchini, Romualdo; Caballero, Teresa</t>
  </si>
  <si>
    <t>Orphanet journal of rare diseases</t>
  </si>
  <si>
    <t>2018 Apr 10</t>
  </si>
  <si>
    <t>Department of Biomedical and Clinical Sciences Luigi Sacco, University of Milan, ASST Fatebenefratelli Sacco, Milan, Italy. andrea.zanichelli@unimi.it.</t>
  </si>
  <si>
    <t>1750-1172</t>
  </si>
  <si>
    <t>Bronchiectasis in severe asthma: Clinical features and outcomes.</t>
  </si>
  <si>
    <t>Coman, Isabel; Pola-Bibian, Beatriz; Barranco, Pilar; Vila-Nadal, Gemma; Dominguez-Ortega, Javier; Romero, David; Villasante, Carlos; Quirce, Santiago</t>
  </si>
  <si>
    <t>Annals of allergy, asthma &amp; immunology : official publication of the American College of Allergy, Asthma, &amp; Immunology</t>
  </si>
  <si>
    <t>2018 Apr (Epub 2018 Feb 27)</t>
  </si>
  <si>
    <t>Hospital Universitario La Paz, Madrid, Spain. Electronic address: isabelcoman@gmail.com.</t>
  </si>
  <si>
    <t>1534-4436</t>
  </si>
  <si>
    <t>'Hidden' occupational allergens such as additives.</t>
  </si>
  <si>
    <t>Quirce, Santiago; Antolin-Amerigo, Dario; Dominguez-Ortega, Javier</t>
  </si>
  <si>
    <t>Current opinion in allergy and clinical immunology</t>
  </si>
  <si>
    <t>Department of Allergy, Hospital La Paz Institute for Health Research (IdiPAZ).</t>
  </si>
  <si>
    <t>1473-6322</t>
  </si>
  <si>
    <t>Amyloid Assembly Endows Gad m 1 with Biomineralization Properties.</t>
  </si>
  <si>
    <t>Castellanos, Milagros; Torres-Pardo, Almudena; Rodriguez-Perez, Rosa; Gasset, Maria</t>
  </si>
  <si>
    <t>Biomolecules</t>
  </si>
  <si>
    <t>IMDEA Nanoscience, 28049 Madrid, Spain. milagros.castellanos@imdea.org.</t>
  </si>
  <si>
    <t>2218-273X</t>
  </si>
  <si>
    <t>The MEGA Project: A Study of the Mechanisms Involved in the Genesis and Disease Course of Asthma. Asthma Cohort Creation and Long-Term Follow-Up.</t>
  </si>
  <si>
    <t>Munoz, Xavier; Alvarez-Puebla, Maria Jose; Arismendi, Ebymar; Arochena, Lourdes; Ausin, Maria Del Pilar; Barranco, Pilar; Bobolea, Irina; Canas, Jose Antonio; Cardaba, Blanca; Crespo, Astrid; Del Pozo, Victora; Dominguez-Ortega, Javier; Fernandez-Nieto, Maria Del Mar; Giner, Jordi; Gonzalez-Barcala, Francisco Javier; Luna, Juan Alberto; Mullol, Joaquim; Ojanguren, Inigo; Olaguibel, Jose Maria; Picado, Cesar; Plaza, Vicente; Quirce, Santiago; Ramos, David; Rial, Manuel; Romero-Mesones, Christian; Salgado, Francisco Javier; San-Jose, Maria Esther; Sanchez-Diez, Silvia; Sastre, Beatriz; Sastre, Joaquin; Soto, Lorena; Torrejon, Montserrat; Urnadoz, Marisa; Valdes, Luis; Valero, Antonio; Cruz, Maria Jesus</t>
  </si>
  <si>
    <t>2018 Mar 19 (Epub 2018 Mar 19)</t>
  </si>
  <si>
    <t>Servicio de Neumologia, Hospital Vall d'Hebron, Barcelona, Espana; CIBER de Enfermedades Respiratorias (CIBERES), Espana; Departamento de Biologia Celular, Fisiologia e Inmunologia, Universitat Autonoma de Barcelona, Barcelona, Espana. Electronic address: xmunoz@vhebron.net.</t>
  </si>
  <si>
    <t>Relationship between upper airway diseases, exhaled nitric oxide, and bronchial hyperresponsiveness to methacholine.</t>
  </si>
  <si>
    <t>Lluncor, Marina; Barranco, Pilar; Amaya, Emerson-Daniel; Dominguez-Ortega, Javier; Lopez-Carrasco, Valentin; Coman, Isabel; Quirce, Santiago</t>
  </si>
  <si>
    <t>a Department of Allergy , Hospital La Paz Institute for Health Research (IdiPAZ) , Madrid , Spain.</t>
  </si>
  <si>
    <t>1532-4303</t>
  </si>
  <si>
    <t>Occupational asthma caused by high and low-molecular weight agents in an auto body worker.</t>
  </si>
  <si>
    <t>Coman, Isabel; Barranco, Pilar; Quirce, Santiago</t>
  </si>
  <si>
    <t>2018 Feb 02 (Epub 2018 Feb 02)</t>
  </si>
  <si>
    <t>Department of Allergy, Hospital La Paz, Institute for Health Research (IdiPAZ).</t>
  </si>
  <si>
    <t>Health-Related Quality of Life with Subcutaneous C1-Inhibitor for Prevention of Attacks of Hereditary Angioedema.</t>
  </si>
  <si>
    <t>Lumry, William R; Craig, Timothy; Zuraw, Bruce; Longhurst, Hilary; Baker, James; Li, H Henry; Bernstein, Jonathan A; Anderson, John; Riedl, Marc A; Manning, Michael E; Keith, Paul K; Levy, Donald S; Caballero, Teresa; Banerji, Aleena; Gower, Richard G; Farkas, Henriette; Lawo, John-Philip; Pragst, Ingo; Machnig, Thomas; Watson, Douglas J</t>
  </si>
  <si>
    <t>2018 Jan 31 (Epub 2018 Jan 31)</t>
  </si>
  <si>
    <t>Allergy and Asthma Research Associates Research Center, Dallas, Tex. Electronic address: LumryMD@allergyspecialists.us.</t>
  </si>
  <si>
    <t>2213-2201</t>
  </si>
  <si>
    <t>Padilla-Iserte, P; Minig, L; Zapardiel, I; Chiva, L; Laky, R; de Santiago, J</t>
  </si>
  <si>
    <t>Current situation in gynecological oncology training in Spain: where we are and where we want to go</t>
  </si>
  <si>
    <t>CLINICAL &amp; TRANSLATIONAL ONCOLOGY</t>
  </si>
  <si>
    <t>[Padilla-Iserte, P.] Hosp Univ La Fe, Dept Gynecol Oncol, Ave Abril Martorell 106, Valencia 46026, Spain; [Zapardiel, I.] La Paz Univ Hosp, Gynecol Oncol Unit, Paseo Castellana 261, Madrid 28046, Spain; [Chiva, L.] Clin Univ Navarra, Dept Obstet &amp; Gynecol, Ave Pio 12,36, Pamplona 31008, Spain; [Laky, R.] Med Univ Graz, Div Gynecol, Auenbruggerpl 14, A-8036 Graz, Austria; [de Santiago, J.] MD Anderson Canc Ctr Madrid, Dept Gynecol Oncol, Calle Arturo Soria 270, Madrid 28033, Spain; [Minig, L.] Valencian Inst Oncol IVO, Dept Gynecol, C Prof Beltran Barguena 8, Valencia 46009, Spain</t>
  </si>
  <si>
    <t>Padilla-Iserte, P (reprint author), Hosp Univ La Fe, Dept Gynecol Oncol, Ave Abril Martorell 106, Valencia 46026, Spain.</t>
  </si>
  <si>
    <t>1699-048X</t>
  </si>
  <si>
    <t>Coronado, PJ; Rychlik, A; Martinez-Maestre, MA; Baquedano, L; Fasero, M; Garcia-Arreza, A; Morales, S; Lubian, DM; Zapardiel, I</t>
  </si>
  <si>
    <t>Role of lymphadenectomy in intermediate-risk endometrial cancer: a matched-pair study</t>
  </si>
  <si>
    <t>JOURNAL OF GYNECOLOGIC ONCOLOGY</t>
  </si>
  <si>
    <t>[Coronado, Pluvio J.] Univ Complutense Madrid, Hosp Clin San Carlos, Dept Obstet &amp; Gynaecol, Madrid, Spain; [Rychlik, Agnieszka; Zapardiel, Ignacio] La Paz Univ Hosp, Gynecol Oncol Unit, Madrid, Spain; [Martinez-Maestre, Maria A.; Garcia-Arreza, Aida] Hosp Virgen del Rocio, Serv Obstet &amp; Gynecol, Seville, Spain; [Baquedano, Laura] Hosp Miguel Servet, Serv Obstet &amp; Gynecol, Zaragoza, Spain; [Fasero, Maria] Hosp Sanitas La Zarzuela, Serv Obstet &amp; Gynecol, Madrid, Spain; [Morales, Sara] Hosp Infanta Leonor, Serv Obstet &amp; Gynecol, Madrid, Spain; [Lubian, Daniel M.] Hosp Puerto Real, Serv Obstet &amp; Gynecol, Cadiz, Spain</t>
  </si>
  <si>
    <t>Coronado, PJ (reprint author), Hosp Clin San Carlos, Dept Obstet &amp; Gynecol, Calle Prof Martin Lagos S-N, Madrid 28040, Spain.</t>
  </si>
  <si>
    <t>2005-0380</t>
  </si>
  <si>
    <t>Incidence of Lymph Node Metastases in Women With Low-Risk Early Cervical Cancer (&lt;2 cm) Without Lymph-Vascular Invasion.</t>
  </si>
  <si>
    <t>Minig, Lucas; Fagotti, Anna; Scambia, Giovanni; Salvo, Gloria; Patrono, Maria Guadalupe; Haidopoulos, Dimitrios; Zapardiel, Ignacio; Domingo, Santiago; Sotiropoulou, Maria; Chisholm, Gary; Ramirez, Pedro T</t>
  </si>
  <si>
    <t>International journal of gynecological cancer : official journal of the International Gynecological Cancer Society</t>
  </si>
  <si>
    <t>1525-1438</t>
  </si>
  <si>
    <t>Aarsand, AK; Roraas, T; Fernandez-Calle, P; Ricos, C; Diaz-Garzon, J; Jonker, N; Perich, C; Gonzalez-Lao, E; Carobene, A; Minchinela, J; Coskun, A; Simon, M; Alvarez, V; Bartlett, WA; Fernandez-Fernandez, P; Boned, B; Braga, F; Corte, Z; Aslan, B; Sandberg, S</t>
  </si>
  <si>
    <t>The Biological Variation Data Critical Appraisal Checklist: A Standard for Evaluating Studies on Biological Variation</t>
  </si>
  <si>
    <t>CLINICAL CHEMISTRY</t>
  </si>
  <si>
    <t>[Aarsand, Aasne K.; Sandberg, Sverre] Haukeland Hosp, Lab Clin Biochem, Norwegian Porphyria Ctr, NO-5021 Bergen, Norway; [Aarsand, Aasne K.; Roraas, Thomas; Sandberg, Sverre] Haraldsplass Deaconess Hosp, Norwegian Qual Improvement Lab Examinat NOKLUS, Bergen, Norway; [Fernandez-Calle, Pilar; Diaz-Garzon, Jorge] La Paz Univ Hosp, Madrid, Spain; [Fernandez-Calle, Pilar; Ricos, Carmen; Diaz-Garzon, Jorge; Perich, Carmen; Gonzalez-Lao, Elisabet; Minchinela, Joana; Simon, Margarita; Alvarez, Virtudes; Fernandez-Fernandez, Pilar; Boned, Beatriz; Corte, Zoraida] Analyt Qual Commiss, Spanish Soc Lab Med SEQC ML, Barcelona, Spain; [Jonker, Niels] Wilhelmina Ziekenhuis Assen, Certe, Assen, Netherlands; [Perich, Carmen] Hosp Valle De Hebron, Clin Lab, Barcelona, Spain; [Gonzalez-Lao, Elisabet] Mutua Terrassa Univ Hosp, Clin Lab, Catlab, Barcelona, Spain; [Carobene, Anna] Osped San Raffaele, Serv Med Lab, Milan, Italy; [Minchinela, Joana] Germans Trias &amp; Pujol Univ Hosp, Metropolitana Nord Unified Lab LUMN, Badalona, Spain; [Coskun, Abdurrahman] Acibadem Univ, Sch Med, Istanbul, Turkey; [Simon, Margarita] Lab Alt Penedes Anoia &amp; Garraf, Barcelona, Spain; [Bartlett, William A.] Ninewells Hosp &amp; Med Sch, Blood Sci, Dundee, Scotland; [Boned, Beatriz] Royo Villanova Hosp, Zaragoza, Spain; [Braga, Federica] Univ Milan, Res Ctr Metrol Traceabil Lab Med CIRME, Milan, Italy; [Corte, Zoraida] San Agustin Univ Hosp, Aviles, Asturias, Spain; [Aslan, Berna] Ctr Proficiency Testing, IQMH, Toronto, ON, Canada; [Sandberg, Sverre] Univ Bergen, Fac Med &amp; Dent, Dept Global Hlth &amp; Primary Care, Bergen, Norway</t>
  </si>
  <si>
    <t>Aarsand, AK (reprint author), Haukeland Hosp, Lab Clin Biochem, Norwegian Porphyria Ctr, NO-5021 Bergen, Norway.</t>
  </si>
  <si>
    <t>0009-9147</t>
  </si>
  <si>
    <t>Egea-Guerrero, JJ; Rodriguez-Rodriguez, A; Gordillo-Escobar, E; Fernandez-Delgado, E; Martinez-Roldan, A; Roldan-Reina, A; Duran-Martinez, P; de Vega-Rios, E; Freire-Aragon, MD; Vilches-Arenas, A; Murillo-Cabezas, F; Quintana-Diaz, M</t>
  </si>
  <si>
    <t>IMPACT Score for Traumatic Brain Injury: Validation of the Prognostic Tool in a Spanish Cohort</t>
  </si>
  <si>
    <t>JOURNAL OF HEAD TRAUMA REHABILITATION</t>
  </si>
  <si>
    <t>[Jose Egea-Guerrero, Juan; Gordillo-Escobar, Elena; Fernandez-Delgado, Esperanza; Martinez-Roldan, Angela; Roldan-Reina, Alvaro; Duran-Martinez, Pilar; Dolores Freire-Aragon, Maria; Murillo-Cabezas, Francisco] Univ Seville, Virgen del Rocio Univ Hosp, NeuroCrit Care Unit, IBIS,CSIC, Seville, Spain; [Rodriguez-Rodriguez, Ana] Univ Seville, Virgen del Rocio Univ Hosp, Emergency Dept, IBIS,CSIC, Avda Manuel Siurot S-N, Seville 41013, Spain; [de Vega-Rios, Enrique] La Princesa Univ Hosp, Internal Med, Madrid, Spain; [Vilches-Arenas, Angel] Univ Seville, Dept Prevent Med &amp; Publ Hlth, Virgen Macarena Univ Hosp, Seville, Spain; [Quintana-Diaz, Manuel] Univ Hosp La Paz, Emergency Dept, Madrid, Spain</t>
  </si>
  <si>
    <t>Rodriguez-Rodriguez, A (reprint author), Univ Seville, Virgen del Rocio Univ Hosp, Emergency Dept, IBIS,CSIC, Avda Manuel Siurot S-N, Seville 41013, Spain.</t>
  </si>
  <si>
    <t>0885-9701</t>
  </si>
  <si>
    <t>Egea-Guerrero, JJ; Rodriguez-Rodriguez, A; Quintana-Diaz, M; Freire-Aragon, MD; Raya-Collados, D; Hernandez-Garcia, C; Ortiz-Manzano, A; Vilches-Arenas, A; Diez-Naz, A; Guerrero, JM; Murillo-Cabezas, F</t>
  </si>
  <si>
    <t>Validation of S100B use in a cohort of Spanish patients with mild traumatic brain injury: a multicentre study</t>
  </si>
  <si>
    <t>BRAIN INJURY</t>
  </si>
  <si>
    <t>[Jose Egea-Guerrero, Juan; Dolores Freire-Aragon, Maria; Murillo-Cabezas, Francisco] Univ Seville, Virgen del Rocio Univ Hosp, NeuroCrit Care Unit, IBIS,CSIC, Seville, Spain; [Rodriguez-Rodriguez, Ana; Diez-Naz, Ana] Univ Seville, Virgen del Rocio Univ Hosp, Emergency Dept, IBIS,CSIC, Avda Manuel Siurot S-N, Seville 41013, Spain; [Quintana-Diaz, Manuel] La Paz Univ Hosp, Crit Care &amp; Emergency Med, Madrid, Spain; [Raya-Collados, Diego] Virgen de las Nieves Univ Hosp, Crit Care &amp; Emergency Med, Granada, Spain; [Hernandez-Garcia, Conary; Miguel Guerrero, Juan] Univ Seville, Virgen del Rocio Univ Hosp, Dept Clin Biochem, IBIS,CSIC, Seville, Spain; [Ortiz-Manzano, Alvaro] Torrecardenas Hosp, Crit Care &amp; Emergency Med, Almeria, Spain; [Vilches-Arenas, Angel] Univ Seville, Dept Prevent Med &amp; Publ Hlth, Seville, Spain</t>
  </si>
  <si>
    <t>0269-9052</t>
  </si>
  <si>
    <t>Hemolysis, hyperkalemia and the transfusion of packed old red blood cells in critically ill patients.</t>
  </si>
  <si>
    <t>Garcia Erce, J A; Quintana Diaz, M</t>
  </si>
  <si>
    <t>Medicina intensiva</t>
  </si>
  <si>
    <t>2018 Mar 01 (Epub 2018 Mar 01)</t>
  </si>
  <si>
    <t>Banco de Sangre y Tejidos de Navarra, Servicio Navarro de Salud-Osasunbidea, Pamplona, Navarra, Espana; Instituto Aragones de Ciencias de la Salud (IACS), Espana; Grupo de Trabajo de la SETS Hemoterapia basada en el sentido comun, Espana; Grupo idiPaz de Investigacion en PBM. Electronic address: jagarciaerce@gmail.com.</t>
  </si>
  <si>
    <t>Rostom, A; de la Calle, M; Bartha, JL; Castro, A; Lecumberri, B</t>
  </si>
  <si>
    <t>Primary hyperparathyroidism diagnosed and treated surgically during pregnancy</t>
  </si>
  <si>
    <t>ENDOCRINOLOGIA DIABETES Y NUTRICION</t>
  </si>
  <si>
    <t>[Rostom, Asma; de la Calle, Maria; Luis Bartha, Jose] Hosp Univ La Paz, Serv Obstet, Madrid, Spain; [Castro, Alejandro] Hosp Univ La Paz, Serv Otorrinolaringol, Madrid, Spain; [Lecumberri, Beatriz] Hosp Univ La Paz, Serv Endocrinol &amp; Nutr, Madrid, Spain</t>
  </si>
  <si>
    <t>Rostom, A (reprint author), Hosp Univ La Paz, Serv Obstet, Madrid, Spain.</t>
  </si>
  <si>
    <t>2530-0180</t>
  </si>
  <si>
    <t>Optimal Gestational Weight Gain for Women with Gestational Diabetes and Morbid Obesity.</t>
  </si>
  <si>
    <t>Barquiel, Beatriz; Herranz, Lucrecia; Meneses, Diego; Moreno, Oscar; Hillman, Natalia; Burgos, M Angeles; Bartha, Jose Luis</t>
  </si>
  <si>
    <t>Maternal and child health journal</t>
  </si>
  <si>
    <t>Diabetes and Pregnancy Unit, Division of Diabetes, La Paz University Hospital, Paseo de la Castellana 261, CP 28046, Madrid, Spain. beatriz.barquiel@gmail.com.</t>
  </si>
  <si>
    <t>1573-6628</t>
  </si>
  <si>
    <t>Unda-Urzaiz, M; Fernandez-Gomez, JM; Cozar-Olmos, JM; Juarez, A; Palou, J; Martinez-Pineiro, L</t>
  </si>
  <si>
    <t>Update on the role of endovesical chemotherapy in nonmuscle-invasive bladder cancer</t>
  </si>
  <si>
    <t>ACTAS UROLOGICAS ESPANOLAS</t>
  </si>
  <si>
    <t>[Unda-Urzaiz, M.] Hosp Univ Basurto, Bilbao, Spain; [Fernandez-Gomez, J. M.] Complejo Univ Asturias, Oviedo, Asturias, Spain; [Cozar-Olmos, J. M.] Hosp Univ Virgen de las Nieves, Granada, Spain; [Juarez, A.] Hosp Jerez, Cadiz, Spain; [Palou, J.] Fdn Puigvert, Barcelona, Spain; [Martinez-Pineiro, L.] Hosp Univ La Paz, Madrid, Spain</t>
  </si>
  <si>
    <t>Unda-Urzaiz, M (reprint author), Hosp Univ Basurto, Bilbao, Spain.</t>
  </si>
  <si>
    <t>0210-4806</t>
  </si>
  <si>
    <t>Morote, J; Tabernero, AJ; Alvarez-Ossorio, JL; Ciria, JP; Dominguez-Escrig, JL; Vazquez, F; Angulo, J; Lopez, FJ; de la Iglesia, R; Romero, J</t>
  </si>
  <si>
    <t>Cognitive function in patients on androgen suppression: A prospective, multicentric study</t>
  </si>
  <si>
    <t>[Morote, J.] Hosp Univ Vall dHebron, Dept Urol, Barcelona, Spain; [Tabernero, A. J.] Hosp Univ La Paz, Dept Urol, Madrid, Spain; [Alvarez-Ossorio, J. L.] Hosp Univ Puerta Mar, Dept Urol, Cadiz, Spain; [Ciria, J. P.] Hosp Univ Donostia, Dept Oncol Radioterap, San Sebastian, Spain; [Dominguez-Escrig, J. L.] Inst Valenciano Oncol, Dept Urol, Valencia, Spain; [Vazquez, F.] Hosp Univ Virgen de las Nieves, Dept Urol, Granada, Spain; [Angulo, J.] Hosp Univ Getafe, Dept Urol, Madrid, Spain; [Lopez, F. J.] Hosp Univ Virgen de la Arrixaca, Dept Oncol Radioterap, Murcia, Spain; [de la Iglesia, R.] Hosp Rafael Mendez, Dept Urol, Murcia, Spain; [Romero, J.] Hosp Univ St Joan dAlacant, Alicante, Spain</t>
  </si>
  <si>
    <t>Morote, J (reprint author), Hosp Univ Vall dHebron, Dept Urol, Barcelona, Spain.</t>
  </si>
  <si>
    <t>Tilki, D; Chandrasekar, T; Capitanio, U; Ciancio, G; Daneshmand, S; Gontero, P; Gonzalez, J; Haferkamp, A; Hohenfellner, M; Huang, WC; Espinos, EL; Lorentz, A; Martinez-Salamanca, JI; Master, VA; McKiernan, JM; Montorsi, F; Novara, G; Pahernik, S; Palou, J; Pruthi, RS; Rodriguez-Faba, O; Russo, P; Scherr, DS; Shariat, SF; Spahn, M; Terrone, C; Vera-Donoso, C; Zigeuner, R; Libertino, JA; Evans, CP</t>
  </si>
  <si>
    <t>Impact of lymph node dissection at the time of radical nephrectomy with tumor thrombectomy on oncological outcomes: Results from the International Renal Cell Carcinoma-Venous Thrombus Consortium (IRCC-VTC)</t>
  </si>
  <si>
    <t>UROLOGIC ONCOLOGY-SEMINARS AND ORIGINAL INVESTIGATIONS</t>
  </si>
  <si>
    <t>[Tilki, Derya; Chandrasekar, Thenappan; Evans, Christopher P.] Univ Calif Davis, Sch Med, Dept Urol, Sacramento, CA 95817 USA; [Capitanio, Umberto; Montorsi, Francesco] Univ Vita Salute, Hosp San Raffaele, Dept Urol, Milan, Italy; [Ciancio, Gaetano] Univ Miami, Miami Transplant Inst, Dept Urol, Miami, FL USA; [Daneshmand, Siamak] USC Norris Comprehens Canc Ctr, Dept Urol, Los Angeles, CA USA; [Gontero, Paolo] Univ Turin, AOU San Giovanni Battista, Dept Urol, Turin, Italy; [Gonzalez, Javier] Hosp Cent Cruz Roja San Jose &amp; Santa Adela, Dept Urol, Madrid, Spain; [Haferkamp, Axel] Goethe Univ Frankfurt, Dept Urol, Frankfurt, Germany; [Hohenfellner, Markus; Pahernik, Sascha] Heidelberg Univ, Dept Urol, Heidelberg, Germany; [Huang, William C.] NYU, Dept Urol, Sch Med, New York, NY 10003 USA; [Espinos, Estefania Linares] Hosp Univ Infanta Sofia, Dept Urol, Madrid, Spain; [Lorentz, Adam; Master, Viraj A.] Emory Univ, Dept Urol, Atlanta, GA 30322 USA; [Martinez-Salamanca, Juan I.] Univ Autonoma Madrid, Hosp Univ Puerta Hierro Majadahonda, Dept Urol, Madrid, Spain; [McKiernan, James M.] Columbia Univ, Coll Phys &amp; Surg, Dept Urol, New York, NY USA; [Novara, Giacomo] Univ Padua, Dept Urol, Padua, Italy; [Palou, Juan; Rodriguez-Faba, Oscar] Fundacio Puigvert, Dept Urol, Barcelona, Spain; [Pruthi, Raj S.] UNC Chappel Hill, Dept Urol, Chapel Hill, NC USA; [Russo, Paul] Mem Sloan Kettering Canc Ctr, Dept Surg, Urol Serv, 1275 York Ave, New York, NY 10021 USA; [Scherr, Douglas S.] Weill Cornell Med Ctr, Dept Urol, New York, NY USA; [Shariat, Shahrokh F.] Med Univ Vienna, Vienna Gen Hosp, Dept Urol, Vienna, Austria; [Spahn, Martin] Univ Wurzburg, Dept Urol, Wurzburg, Germany; [Spahn, Martin] Univ Hosp Bern, Dept Urol, Bern, Switzerland; [Terrone, Carlo] Univ Piemonte Orientale, Maggiore della Carita Hosp, Div Urol, Novara, Italy; [Vera-Donoso, Cesar] Hosp Univ &amp; Politecn La Fe, Dept Urol, Valencia, Spain; [Zigeuner, Richard] Med Univ Graz, Dept Urol, Graz, Austria; [Libertino, John A.] Lahey Clin Fdn, Dept Urol, Burlington, MA USA</t>
  </si>
  <si>
    <t>Evans, CP (reprint author), Univ Calif Davis, Sch Med, Dept Urol, Sacramento, CA 95817 USA.</t>
  </si>
  <si>
    <t>1078-1439</t>
  </si>
  <si>
    <t>Wasylkowski, LC; Rios-Gonzalez, E; Espinos, EL; Tamayo, AL; Lorenzo, LMP</t>
  </si>
  <si>
    <t>Indication for early cystectomy in nonmuscle-invasive bladder cancer. Literature review</t>
  </si>
  <si>
    <t>[Cogorno Wasylkowski, L.; Rios-Gonzalez, E.; Linares Espinos, E.; Leibar Tamayo, A.; Martinez-Pineiro Lorenzo, L.] Hosp Univ Infanta Sofia, Serv Urol, Madrid, Spain</t>
  </si>
  <si>
    <t>Wasylkowski, LC (reprint author), Hosp Univ Infanta Sofia, Serv Urol, Madrid, Spain.</t>
  </si>
  <si>
    <t>Prostate Indeterminate Lesions on Magnetic Resonance Imaging-Biopsy Versus Surveillance: A Literature Review.</t>
  </si>
  <si>
    <t>Gomez Rivas, Juan; Giganti, Francesco; Alvarez-Maestro, Mario; Freire, Maria Jose; Kasivisvanathan, Veeru; Martinez-Pineiro, Luis; Emberton, Mark</t>
  </si>
  <si>
    <t>European urology focus</t>
  </si>
  <si>
    <t>2018 Mar 07 (Epub 2018 Mar 07)</t>
  </si>
  <si>
    <t>Department of Urology, La Paz University Hospital, Madrid, Spain; Instituto de investigacion Hospital Universitario La Paz (IdiPAZ), Madrid, Spain. Electronic address: juanalejandro.gomez@salud.madrid.org.</t>
  </si>
  <si>
    <t>2405-4569</t>
  </si>
  <si>
    <t>Application of ERAS (Enhanced Recovery After Surgery) and laparoscopic surgery in the management of patients with bladder cancer.</t>
  </si>
  <si>
    <t>Una Orejon, Rafael; Mateo Torres, Estrella; Huercio Martinez, Ivan; Jofre Escudero, Cristina; Gomez Rivas, Juan; Diez Sebastian, Jesus; Ureta Tolsada, Maria Prado</t>
  </si>
  <si>
    <t>Archivos espanoles de urologia</t>
  </si>
  <si>
    <t>Servicio de Anestesiologia y Reanimacion. Hospital Universitario La Paz. Madrid. Espana.</t>
  </si>
  <si>
    <t>0004-0614</t>
  </si>
  <si>
    <t>Pseudomyxoma peritonei: A case report and review of the literature.</t>
  </si>
  <si>
    <t>Gomez Rivas, Juan; Alonso-Dorrego, Jose Maria; Carrion, Diego M; Vega Robalino, Monica; Gonzalez-Peramato, Pilar</t>
  </si>
  <si>
    <t>Department of Urology. Hospital Universitario La Paz. Hospital General. Madrid. Spain.</t>
  </si>
  <si>
    <t>Adjuvant recMAGE-A3 Immunotherapy After Cystectomy for Muscle-invasive Bladder Cancer: Lessons Learned from the Phase 2 MAGNOLIA Clinical Trial.</t>
  </si>
  <si>
    <t>Mulders, Peter F A; Martinez-Pineiro, Luis; Heidenreich, Axel; Babjuk, Marko; Colombel, Marc; Colombo, Renzo; Radziszewski, Piotr; Korneyev, Igor; Surcel, Cristian; Yakovlev, Pavel; Witjes, J Alfred; Caris, Christien; Schipper, Raymond; Witjes, Wim P J</t>
  </si>
  <si>
    <t>2018 Feb 21 (Epub 2018 Feb 21)</t>
  </si>
  <si>
    <t>Radboud University Medical Centre, Nijmegen, The Netherlands.</t>
  </si>
  <si>
    <t>Gomez Rivas, Juan</t>
  </si>
  <si>
    <t>Servicio de Urologia. Hospital Universitario La Paz. Madrid. Espana.Chairman of the European Society of Residents in Urology (ESRU). Coordinador del Grupo de trabajo de Residentes y Jovenes Urologos de la Asociacion Espanola de Urologia (RAEU). Member of the Young Urologist Office (YUO) and the Young Academics Urologists (YAU) of the European Association of Urology (EAU).</t>
  </si>
  <si>
    <t>Gomez Rivas, Juan; Cabello-Benavente, Ramiro; Bueno-Serrano, Gonzalo; Rodriguez Socarras, Moises; Esteban Fuertes, Manuel</t>
  </si>
  <si>
    <t>Servicio de Urologia. Hospital Universitario La Paz. Madrid. Espana.</t>
  </si>
  <si>
    <t>Current status of urological training in Europe.</t>
  </si>
  <si>
    <t>Carrion, Diego M; Gomez Rivas, Juan; Esperto, Francesco; Patruno, Giulio; Vasquez, Juan L</t>
  </si>
  <si>
    <t>Department of Urology. La Paz University Hospital. Madrid. Spain. European Society of Residents in Urology (ESRU).Contributed both as first authors.</t>
  </si>
  <si>
    <t>Garcia Sanz, Miguel; Rodriguez Socarras, Moises; Tortolero Blanco, Leonardo; Pesquera-Ortega, Laura; Colombo, Juan; Gomez Rivas, Juan</t>
  </si>
  <si>
    <t>Servicio de Urologia. Complejo Asistencial Universitario de Leon. Leon. Espana.</t>
  </si>
  <si>
    <t>Rodriguez-Socarras, Moises; Vasquez, Juan Luis; Uvin, Pieter; Skjold-Kingo, Pernille; Gomez Rivas, Juan</t>
  </si>
  <si>
    <t>Servicio de Urologia. Hospital universitario Alvaro Cunqueiro. Vigo. Espana.</t>
  </si>
  <si>
    <t>Aguilera Bazan, Alfredo; Gomez Rivas, Juan; Linares-Espinos, Estefania; Alvarez-Maestro, Mario; Martinez-Pineiro, Luis</t>
  </si>
  <si>
    <t>Alvarez-Maestro, Mario; Gomez Rivas, Juan; Aguilera Bazan, Alfredo; Martinez-Pineiro, Luis; Juarez Soto, Alvaro; Cozar Olmo, Jose Manuel; Esteban Fuertes, Manuel</t>
  </si>
  <si>
    <t>Servicio de Urologia. Hospital Universitario La Paz. Madrid. Espana. Grupo de investigacion Urologia. Instituto de investigacion Hospital Universitario La Paz (IdiPAZ).</t>
  </si>
  <si>
    <t>Nunez, V; Romo, M; Encinas, J L; Bueno, A; Herrero, B; Antolin, E; Parron, M; Martinez, L; Lopez Santamaria, M</t>
  </si>
  <si>
    <t>2018 02 01</t>
  </si>
  <si>
    <t>Servicio de Cirugia Pediatrica. Hospital Universitario La Paz. Madrid.</t>
  </si>
  <si>
    <t>0214-1221</t>
  </si>
  <si>
    <t>Doyard, M; Bacrot, S; Huber, C; Di Rocco, M; Goldenberg, A; Aglan, MS; Brunelle, P; Temtamy, S; Michot, C; Otaify, GA; Haudry, C; Castanet, M; Leroux, J; Bonnefont, JP; Munnich, A; Baujat, G; Lapunzina, P; Monnot, S; Ruiz-Perez, VL; Cormier-Daire, V</t>
  </si>
  <si>
    <t>FAM46A mutations are responsible for autosomal recessive osteogenesis imperfecta</t>
  </si>
  <si>
    <t>JOURNAL OF MEDICAL GENETICS</t>
  </si>
  <si>
    <t>[Lapunzina, Pablo; Ruiz-Perez, Victor L.] Inst Salud Carlos II, CIBERER, Madrid, Spain; [Doyard, Mathilde; Bacrot, Severine; Huber, Celine; Brunelle, Perrine; Michot, Caroline; Haudry, Coralie; Bonnefont, Jean-Paul; Munnich, Arnold; Baujat, Genevieve; Monnot, Sophie; Cormier-Daire, Valerie] Univ Paris 05, Dept Med Genet, Hop Necker Enfants Malad, INSERM U1163,Inst Imagine, Paris, France; [Di Rocco, Maja] Giannina Gaslini Inst, Dept Pediat, Unit Rare Dis, Genoa, Italy; [Goldenberg, Alice] CHU Rouen, Dept Genet, Ctr Normand Genom Med &amp; Med Personnalisee, Rouen, France; [Aglan, Mona S.; Temtamy, Samia; Otaify, Ghada A.] Natl Res Ctr, Ctr Excellence Human Genet, Dept Clin Genet, Human Genet &amp; Genome Res Div, Cairo, Egypt; [Castanet, Mireille] CHU Rouen, Dept Pediat, Rouen, France; [Leroux, Julien] CHU Rouen, Dept Pediat Surg, Rouen, France; [Lapunzina, Pablo] Univ Autonoma Madrid, Hosp Univ La Paz IdiPaz, Inst Genet Med &amp; Mol INGEMM, Madrid, Spain; [Ruiz-Perez, Victor L.] Univ Autonoma Madrid, CSIC, Inst Invest Biomed Madrid, Madrid, Spain</t>
  </si>
  <si>
    <t>Ruiz-Perez, VL (reprint author), Inst Salud Carlos II, CIBERER, Madrid, Spain.; Cormier-Daire, V (reprint author), Paris Descartes Univ, Hop Necker Enfants Malad, Inst Imagine, Dept Genet,INSERM U1193, F-75015 Paris, France.</t>
  </si>
  <si>
    <t>0022-2593</t>
  </si>
  <si>
    <t>Gordo, G; Tenorio, J; Arias, P; Santos-Simarro, F; Garcia-Minaur, S; Moreno, JC; Nevado, J; Vallespin, E; Rodriguez-Laguna, L; de Mena, R; Dapia, I; Palomares-Bralo, M; del Pozo, A; Ibanez, K; Silla, JC; Barroso, E; Ruiz-Perez, VL; Martinez-Glez, V; Lapunzina, P</t>
  </si>
  <si>
    <t>mTOR mutations in Smith-Kingsmore syndrome: Four additional patients and a review</t>
  </si>
  <si>
    <t>CLINICAL GENETICS</t>
  </si>
  <si>
    <t>[Gordo, G.; Tenorio, J.; Arias, P.; Santos-Simarro, F.; Garcia-Minaur, S.; Moreno, J. C.; Nevado, J.; Vallespin, E.; Rodriguez-Laguna, L.; de Mena, R.; Dapia, I.; Palomares-Bralo, M.; del Pozo, A.; Ibanez, K.; Silla, J. C.; Barroso, E.; Ruiz-Perez, V. L.; Martinez-Glez, V.; Lapunzina, P.] ISCIII, Ctr Invest Biomed Red Enfermedades Raras CIBERER, Madrid, Spain; [Gordo, G.; Tenorio, J.; Arias, P.; Moreno, J. C.; Dapia, I.; Barroso, E.; Lapunzina, P.] UAM, IdiPAZ, Hosp Univ La Paz, Mol Endocrinol Sect,Overgrowth Syndromes Lab,Inst, Madrid, Spain; [Gordo, G.; Rodriguez-Laguna, L.; Martinez-Glez, V.] UAM, Vasc Malformat Sect, Inst Genet Med &amp; Mol INGEMM, IdiPAZ,Hosp Univ La Paz, Madrid, Spain; [Santos-Simarro, F.; Garcia-Minaur, S.; Martinez-Glez, V.; Lapunzina, P.] UAM, Inst Genet Med &amp; Mol INGEMM, Hosp Univ La Paz, IdiPAZ,Clin Genet Sect, Madrid, Spain; [Nevado, J.; Vallespin, E.; de Mena, R.; Palomares-Bralo, M.] UAM, Inst Genet Med &amp; Mol INGEMM, Hosp Univ La Paz, Struct &amp; Funct Genom Sect,IdiPAZ, Madrid, Spain; [del Pozo, A.; Ibanez, K.; Silla, J. C.] UAM, Inst Genet Med &amp; Mol INGEMM, Hosp Univ La Paz, Bioinformat Sect,IdiPAZ, Madrid, Spain; [Ruiz-Perez, V. L.] UAM, Inst Invest Alberto Sols, IIB, Madrid, Spain</t>
  </si>
  <si>
    <t>Martinez-Glez, V; Lapunzina, P (reprint author), Univ Autonoma Madrid, Inst Genet Med &amp; Mol INGEMM, Inst Invest Sanitaria,ISCIII, Hosp Univ La Paz,IdiPAZ,Ctr Invest Biomed Red Enf, Paseo Castellana 261, Madrid 28046, Spain.</t>
  </si>
  <si>
    <t>0009-9163</t>
  </si>
  <si>
    <t>Brioude, F; Kalish, JM; Mussa, A; Foster, AC; Bliek, J; Ferrero, GB; Boonen, SE; Cole, T; Baker, R; Bertoletti, M; Cocchi, G; Coze, C; De Pellegrin, M; Hussain, K; Ibrahim, A; Kilby, MD; Krajewska-Walasek, M; Kratz, CP; Ladusans, EJ; Lapunzina, P; Le Bouc, Y; Maas, SM; Macdonald, F; Ounap, K; Peruzzi, L; Rossignol, S; Russo, S; Shipster, C; Skorka, A; Tatton-Brown, K; Tenorio, J; Tortora, C; Gronskov, K; Netchine, I; Hennekam, RC; Prawitt, D; Tumer, Z; Eggermann, T; Mackay, DJG; Riccio, A; Maher, ER</t>
  </si>
  <si>
    <t>Clinical and molecular diagnosis, screening and management of Beckwith-Wiedemann syndrome: an international consensus statement</t>
  </si>
  <si>
    <t>NATURE REVIEWS ENDOCRINOLOGY</t>
  </si>
  <si>
    <t>[Brioude, Frederic; Le Bouc, Yves; Netchine, Irene] Pierre &amp; Marie Curie Paris VI Univ UPMC Univ Pari, Explorat Fonct Endocriniennes, Sorbonne Univ, Hop Trousseau,APHP,CRSA,INSERM,UMR S938, 26 Ave Docteur Arnold Netter, F-75012 Paris, France; [Kalish, Jennifer M.] Univ Penn, Childrens Hosp Philadelphia, Div Human Genet, Philadelphia, PA 19104 USA; [Kalish, Jennifer M.] Univ Penn, Dept Pediat, Perelman Sch Med, Philadelphia, PA 19104 USA; [Mussa, Alessandro; Ferrero, Giovanni Battista] Univ Torino, Dept Publ Hlth &amp; Pediat Sci, Piazza Polonia 94, I-10126 Turin, Italy; [Mussa, Alessandro] St Anna Hosp, Citta Salute &amp; Sci Torino, Dept Gynaecol &amp; Obstet, Neonatal Intens Care Unit, Corso Spezia 60, I-10126 Turin, Italy; [Foster, Alison C.; Cole, Trevor] Birmingham Womens &amp; Childrens Natl Hlth Serv NHS, West Midlands Reg Genet Serv, Birmingham Hlth Partners, Birmingham B15 2TG, W Midlands, England; [Foster, Alison C.] Univ Birmingham, Coll Med &amp; Dent Sci, Inst Canc &amp; Genom Sci, Birmingham B15 2TT, W Midlands, England; [Bliek, Jet; Maas, Saskia M.] Univ Amsterdam, Acad Med Ctr, Dept Clin Genet, POB 7057, NL-1007 MB Amsterdam, Netherlands; [Boonen, Susanne E.] Zealand Univ Hosp, Dept Pediat, Clin Genet Unit, Sygehusvej 10, DK-4000 Roskilde, Denmark; [Baker, Robert] Beckwith Wiedemann Support Grp UK, Drum &amp; Monkey, Sturminster Newton DT10 2EE, Dorset, England; [Bertoletti, Monica] Italian Assoc Beckwith Wiedemann Syndrome AIBWS, Piazza Turati 3, I-21029 Vergiate, VA, Italy; [Cocchi, Guido] Bologna Univ, Dept Paediat, Neonatol Unit, Alma Mater Studiorum, Via Massarenti 11, I-40138 Bologna Bo, Italy; [Coze, Carole] Aix Marseille Univ, 264 Rue St Pierre, F-13385 Marseille, France; [Coze, Carole] Hop Enfants La Timone, Serv Hematol Oncol Pediat, APHM, 264 Rue St Pierre, F-13385 Marseille, France; [De Pellegrin, Maurizio] IRCCS Osped San Raffaele, Pediat Orthopaed Unit, Via Olgettina Milano 60, I-20132 Milano Mi, Italy; [Hussain, Khalid] Sidra Med &amp; Res Ctr, Div Endocrinol, Dept Paediat Med, Al Gharrafa St, Doha, Qatar; [Ibrahim, Abdulla] Southmead Hosp, North Bristol Natl Hlth Serv NHS Trust, Dept Plast &amp; Reconstruct Surg, Bristol BS10 5NB, Avon, England; [Kilby, Mark D.] Univ Birmingham, Coll Med &amp; Dent Sci, Inst Metab &amp; Syst Res, Birmingham B15 2TT, W Midlands, England; [Kilby, Mark D.] Birmingham Womens &amp; Childrens Natl Hlth Serv NHS, Fetal Med Ctr, Birmingham B15 2TG, W Midlands, England; [Krajewska-Walasek, Malgorzata; Skorka, Agata] Childrens Mem Hlth Inst, Dept Med Genet, PL-04730 Warsaw, Poland; [Kratz, Christian P.] Hannover Med Sch, Pediat Hematol &amp; Oncol, Carl Neuberg Str 1, D-30625 Hannover, Germany; [Ladusans, Edmund J.] Royal Manchester Childrens Hosp, Dept Paediat Cardiol, Manchester M13 8WL, Lancs, England; [Lapunzina, Pablo; Tenorio, Jair] Hosp Univ La Paz UAM, Inst Genet Med &amp; Mol INGEMM IdiPAZ, Paseo Castellana 261, Madrid 28046, Spain; [Lapunzina, Pablo; Tenorio, Jair] ISCIII, CIBERER, Calle Melchor Fernandez Almagro 3, Madrid 28029, Spain; [Macdonald, Fiona] Birmingham Womens &amp; Childrens Natl Hlth Serv NHS, West Midlands Reg Genet Lab, Birmingham B15 2TG, W Midlands, England; [Ounap, Katrin] Univ Tartu, Tartu Univ Hosp, United Labs, Dept Clin Genet, L Puusepa 2, EE-51014 Tartu, Estonia; [Ounap, Katrin] Univ Tartu, Inst Clin Med, Dept Clin Genet, L Puusepa 2, EE-51014 Tartu, Estonia; [Peruzzi, Licia] European Soc Paediat Nephrol ESPN, Inherited Kidney Disorders Working Grp, London, England; [Peruzzi, Licia] Regina Margherita Childrens Hosp, AOU Citta Salute &amp; Sci Torino, Turin, Italy; [Rossignol, Sylvie] Hop Univ Strasbourg, Lab Genet Med, INSERM, Serv Pediat,U1112, Ave Moliere, F-67098 Strasbourg, France; [Rossignol, Sylvie] Univ Strasbourg, FMTS, 4 Rue Kirschleger, F-67000 Strasbourg, France; [Russo, Silvia] Ist Auxol Italiano, Ctr Ric &amp; Tecnol Biomed IRCCS, Med Cytogenet &amp; Mol Genet Lab, Via Zucchi 18, I-20095 Milan, Italy; [Shipster, Caroleen] Natl Hlth Serv NHS Fdn Trust, Great Ormond St Hosp Children, London WC1N 3JH, England; [Skorka, Agata] Med Univ Warsaw, Dept Pediat, Zwirki &amp; Wigury 63a, PL-02091 Warsaw, Poland; [Tatton-Brown, Katrina] South West Thames Reg Genet Serv, London SW17 0RE, England; [Tatton-Brown, Katrina] St Georges Univ London, London SW17 0RE, England; [Tatton-Brown, Katrina] Inst Canc Res, London SW17 0RE, England; [Tortora, Chiara] San Paolo Univ Hosp, Reg Ctr CLP, Smile House,Via Antonio di Rudini 8, I-20142 Milan, Italy; [Gronskov, Karen; Tumer, Zeynep] Rigshosp, Copenhagen Univ Hosp, Dept Clin Genet, Kennedy Ctr, Blegdamsvej 9, DK-2100 Copenhagen, Denmark; [Hennekam, Raoul C.] Univ Amsterdam, Acad Med Ctr, Emma Childrens Hosp, Dept Pediat, Meibergdreef 9, NL-1105 AZ Amsterdam, Netherlands; [Prawitt, Dirk] Johannes Gutenberg Univ Mainz, Med Ctr, Ctr Pediat &amp; Adolescent Med, Langenbeckstr 1, D-55101 Mainz, Germany; [Eggermann, Thomas] Tech Univ Aachen, Univ Hosp, Inst Human Genet, Templergraben 55, D-52062 Aachen, Germany; [Mackay, Deborah J. G.] Univ Southampton, Fac Med, Human Dev &amp; Hlth, Southampton SO17 1BJ, Hants, England; [Riccio, Andrea] Univ Campania Luigi Vanvitelli, Dept Environm Biol &amp; Pharmaceut Sci &amp; Technol DiS, Caserta, Italy; [Riccio, Andrea] Inst Genet &amp; Biophys A Buzzati Traverso CNR, Via Pietro Castellino 111, I-80131 Naples, Italy; [Maher, Eamonn R.] Univ Cambridge, Dept Med Genet, Cambridge Biomed Campus, Cambridge CB2 0QQ, England; [Maher, Eamonn R.] Natl Inst Hlth Res NIHR, Cambridge Biomed Res Ctr, Cambridge Biomed Campus, Cambridge CB2 0QQ, England; [Maher, Eamonn R.] Canc Res UK Cambridge Ctr, Cambridge Biomed Campus, Cambridge CB2 0QQ, England</t>
  </si>
  <si>
    <t>Maher, ER (reprint author), Univ Cambridge, Dept Med Genet, Cambridge Biomed Campus, Cambridge CB2 0QQ, England.; Maher, ER (reprint author), Natl Inst Hlth Res NIHR, Cambridge Biomed Res Ctr, Cambridge Biomed Campus, Cambridge CB2 0QQ, England.; Maher, ER (reprint author), Canc Res UK Cambridge Ctr, Cambridge Biomed Campus, Cambridge CB2 0QQ, England.</t>
  </si>
  <si>
    <t>1759-5029</t>
  </si>
  <si>
    <t>Lopez, M; Garcia-Oguiza, A; Armstrong, J; Garcia-Cobaleda, I; Garcia-Minaur, S; Santos-Simarro, F; Seidel, V; Dominguez-Garrido, E</t>
  </si>
  <si>
    <t>Rubinstein-Taybi 2 associated to novel EP300 mutations: deepening the clinical and genetic spectrum</t>
  </si>
  <si>
    <t>BMC MEDICAL GENETICS</t>
  </si>
  <si>
    <t>[Lopez, Maria; Dominguez-Garrido, Elena] Fdn Rioja Salud, Mol Diagnost Unit, Logrono, La Rioja, Spain; [Garcia-Oguiza, Alberto] San Pedro Hosp, Dept Pediat, Logrono, Spain; [Armstrong, Judith] HSJD, CIBERER, Inst Recerca Pediat, Serv Med Genet &amp; Mol, Catalonia, Spain; [Armstrong, Judith] HSJD, CIBERER, Dept Neurol, Catalonia, Spain; [Garcia-Cobaleda, Inmaculada] Hosp Univ Ntra Sra La Candelaria, Unidad Fertilidad &amp; Diagnot Genet, Santa Cruz De Tenerife, Spain; [Garcia-Minaur, Sixto; Santos-Simarro, Fernando] CIBERER, INGEMM Inst Genet Med Mol, Secc Genet Clin, U753, Madrid, Spain; [Seidel, Veronica] Hosp Gen Univ Gregorio Maranon, Clin Genet, Dept Pediat, Madrid, Spain</t>
  </si>
  <si>
    <t>Dominguez-Garrido, E (reprint author), Fdn Rioja Salud, Mol Diagnost Unit, Logrono, La Rioja, Spain.</t>
  </si>
  <si>
    <t>1471-2350</t>
  </si>
  <si>
    <t>Borobia, AM; Dapia, I; Tong, HY; Arias, P; Munoz, M; Tenorio, J; Hernandez, R; Garcia, IG; Gordo, G; Ramirez, E; Frias, J; Lapunzina, P; Carcas, AJ</t>
  </si>
  <si>
    <t>Clinical Implementation of Pharmacogenetic Testing in a Hospital of the Spanish National Health System: Strategy and Experience Over 3 Years</t>
  </si>
  <si>
    <t>CTS-CLINICAL AND TRANSLATIONAL SCIENCE</t>
  </si>
  <si>
    <t>[Borobia, Alberto M.; Tong, Hoi Y.; Munoz, Mario; Hernandez, Rafael; Garcia Garcia, Irene; Ramirez, Elena; Frias, Jesus; Carcas, Antonio J.] Autonomous Univ Madrid, La Paz Univ Hosp, Sch Med, Clin Pharmacol Dept,IdiPAZ, Madrid, Spain; [Dapia, Irene; Arias, Pedro; Tenorio, Jair; Gordo, Gema; Lapunzina, Pablo] La Paz Univ Hosp, Med &amp; Mol Genet Inst INGEMM, Madrid, Spain; [Dapia, Irene; Arias, Pedro; Tenorio, Jair; Gordo, Gema; Lapunzina, Pablo] ISCIII, Ctr Biomed Network Res Rare Dis CIBERER, Madrid, Spain</t>
  </si>
  <si>
    <t>Borobia, AM; Carcas, AJ (reprint author), Autonomous Univ Madrid, La Paz Univ Hosp, Sch Med, Clin Pharmacol Dept,IdiPAZ, Madrid, Spain.</t>
  </si>
  <si>
    <t>1752-8054</t>
  </si>
  <si>
    <t>Niceta, M; Margiotti, K; Digilio, MC; Guida, V; Bruselles, A; Pizzi, S; Ferraris, A; Memo, L; Laforgia, N; Dentici, ML; Consoli, F; Torrente, I; Ruiz-Perez, VL; Dallapiccola, B; Marino, B; De Luca, A; Tartaglia, M</t>
  </si>
  <si>
    <t>Biallelic mutations in DYNC2LI1 are a rare cause of Ellis-van Creveld syndrome</t>
  </si>
  <si>
    <t>[Niceta, M.; Digilio, M. C.; Pizzi, S.; Dentici, M. L.; Dallapiccola, B.; Tartaglia, M.] Osped Pediat Bambino Gesu, Genet &amp; Rare Dis Res Div, Viale San Paolo 15, I-00146 Rome, Italy; [Margiotti, K.] Univ Sapienza, Dept Expt Med, Policlin Umberto 1, Rome, Italy; [Margiotti, K.; Guida, V.; Ferraris, A.; Consoli, F.; Torrente, I.; De Luca, A.] Osped Casa Sollievo Sofferenza, Mol Genet Unit, IRCCS, San Giovanni Rotondo, Italy; [Bruselles, A.] Ist Super Sanita, Dept Oncol &amp; Mol Med, Rome, Italy; [Memo, L.] Osped San Martino, Pediat Unit, Belluno, Italy; [Laforgia, N.] Univ Bari, Dept Biomed Sci &amp; Human Oncol, Bari, Italy; [Ruiz-Perez, V. L.] UAM, Dept Expt Models Human Dis, CSIC, Inst Invest Biomed Alberto Sols, Madrid, Spain; [Ruiz-Perez, V. L.] ISCIII, CIBER Enfermedades Raras CIBERER, Valencia, Spain; [Ruiz-Perez, V. L.] Hosp Univ La Paz, Inst Genet Med &amp; Mol INGEMM, Madrid, Spain; [Marino, B.] Univ Sapienza, Dept Pediat, Rome, Italy</t>
  </si>
  <si>
    <t>Tartaglia, M (reprint author), Osped Pediat Bambino Gesu, Genet &amp; Rare Dis Res Div, Viale San Paolo 15, I-00146 Rome, Italy.</t>
  </si>
  <si>
    <t>Kievit, A; Tessadori, F; Douben, H; Jordens, I; Maurice, M; Hoogeboom, J; Hennekam, R; Nampoothiri, S; Kayserili, H; Castori, M; Whiteford, M; Motter, C; Melver, C; Cunningham, M; Hing, A; Kokitsu-Nakata, NM; Vendramini-Pittoli, S; Richieri-Costa, A; Baas, AF; Breugem, CC; Duran, K; Massink, M; Derksen, PWB; Van IJcken, WFJ; van Unen, L; Santos-Simarro, F; Lapunzina, P; Lopes, VLGD; Lustosa-Mendes, E; Krall, M; Slavotinek, A; Martinez-Glez, V; Bakkers, J; Van Gassen, KLI; de Klein, A; van den Boogaard, MJH; van Haaften, G</t>
  </si>
  <si>
    <t>Variants in members of the cadherin-catenin complex, CDH1 and CTNND1, cause blepharocheilodontic syndrome</t>
  </si>
  <si>
    <t>EUROPEAN JOURNAL OF HUMAN GENETICS</t>
  </si>
  <si>
    <t>[Kievit, Anneke; Douben, Hannie; Hoogeboom, Jeannette; van Unen, Leontine; de Klein, Annelies] Erasmus MC, Dept Clin Genet, NL-3015 CN Rotterdam, Netherlands; [Tessadori, Federico; Jordens, Ingrid; Maurice, Madelon; Baas, Annette F.; Duran, Karen; Massink, Maarten; Van Gassen, Koen L. I.; van den Boogaard, Marie-Jose H.; van Haaften, Gijs] Univ Med Ctr Utrecht, Ctr Mol Med, Dept Genet, NL-3584 CG Utrecht, Netherlands; [Tessadori, Federico; Bakkers, Jeroen] Hubrecht Inst KNAW, NL-3584 CT Utrecht, Netherlands; [Tessadori, Federico; Bakkers, Jeroen] Univ Med Ctr Utrecht, NL-3584 CT Utrecht, Netherlands; [Hennekam, Raoul] Univ Amsterdam, Acad Med Ctr, Dept Pediat, NL-1105 AZ Amsterdam, Netherlands; [Nampoothiri, Sheela] Amrita Inst Med Sci &amp; Res Ctr, Dept Pediat Genet, Kochi 682041, Kerala, India; [Kayserili, Hulya] Koc Univ, Sch Med, Dept Med Genet, TR-34450 Istanbul, Turkey; [Castori, Marco] IRCCS Casa Sollievo Sofferenza, Div Med Genet, I-71013 Foggia, Italy; [Whiteford, Margo] Queen Elizabeth Univ Hosp, Dept Clin Genet, Glasgow G51 4TF, Lanark, Scotland; [Motter, Connie; Melver, Catherine] Akron Childrens Hosp, Div Med Genet, Akron, OH 44308 USA; [Cunningham, Michael; Hing, Anne] Univ Washington, Seattle Childrens Craniofacial Ctr, Div Craniofacial Med, Dept Pediat,Jean Renny Chair Craniofacial Med, Seattle, WA 98105 USA; [Kokitsu-Nakata, Nancy M.; Vendramini-Pittoli, Siulan; Richieri-Costa, Antonio] Univ Sao Paulo, HRCA, Dept Clin Genet, BR-17012900 Bauru, SP, Brazil; [Breugem, Corstiaan C.] Univ Med Ctr Utrecht, Wilhelmina Childrens Hosp, Dept Pediat Plast Surg, NL-3584 EA Utrecht, Netherlands; [Derksen, Patrick W. B.] Univ Med Ctr Utrecht, Dept Pathol, NL-3584 CX Utrecht, Netherlands; [Van IJcken, Wilfred F. J.] Erasmus MC, Erasmus Ctr Biom, NL-3015 CN Rotterdam, Netherlands; [Santos-Simarro, Fernando; Lapunzina, Pablo; Martinez-Glez, Victor] Univ Autonoma Madrid, Hosp Univ La Paz, Inst Med &amp; Mol Genet, INGEMM,IdiPAZ,CIBERER,ISCIII, E-28049 Madrid, Spain; [Gil-da Silva Lopes, Vera L.; Lustosa-Mendes, Elaine] Univ Estadual Campinas, UNICAMP, Fac Med Sci, Dept Med Genet, BR-13083970 Campinas, SP, Brazil; [Krall, Max; Slavotinek, Anne] Univ Calif San Francisco, Benioff Childrens Hosp, Dept Pediat, San Francisco, CA 94158 USA; [Bakkers, Jeroen] Univ Med Ctr Utrecht, Div Heart &amp; Lungs, Dept Med Physiol, NL-3584 CM Utrecht, Netherlands</t>
  </si>
  <si>
    <t>Kievit, A (reprint author), Erasmus MC, Dept Clin Genet, NL-3015 CN Rotterdam, Netherlands.; van Haaften, G (reprint author), Univ Med Ctr Utrecht, Ctr Mol Med, Dept Genet, NL-3584 CG Utrecht, Netherlands.</t>
  </si>
  <si>
    <t>1018-4813</t>
  </si>
  <si>
    <t>Izzo, E; Barroso, E; Bailey, M; Griesbach, S; Lerche, H; Jenkins, L; Le Guern, E; Mei, D; Mikhaylova, S; Santorelli, F; Miller, N</t>
  </si>
  <si>
    <t>Use of epilepsy gene panels for early diagnosis of epilepsy in children 2-4 years of age: expert considerations on current and future practices in Europe</t>
  </si>
  <si>
    <t>MOLECULAR GENETICS AND METABOLISM</t>
  </si>
  <si>
    <t>[Izzo, Emanuela; Bailey, Mitch; Miller, Nicole] BioMarin Pharmaceut Inc, Novato, CA USA; [Barroso, Eva] Univ La Paz Hosp, Madrid, Spain; [Griesbach, Stefan] Ctr Genom &amp; Transcript CeGaT, Tubingen, Germany; [Lerche, Holger] Univ Tubingen, Dept Neurol &amp; Epileptol, Tubingen, Germany; [Jenkins, Lucy] Great Ormond St Hosp Children NHS Fdn Trust, NE Thames Reg Genet Serv, London, England; [Le Guern, Eric] Pierre &amp; Marie Curie Univ, Pitie Salpetriere Hosp, Neurogenet Lab, Fac Med, Paris, France; [Mei, Davide] Univ Florence, Childrens Hosp A Meyer, Neurogenet Lab Pediat Neurol, Florence, Italy; [Mikhaylova, Svetlana] Republ Pediat Hosp, Metab Dept, Moscow, Russia; [Mikhaylova, Svetlana] Republ Pediat Hosp, Dept Genet, Moscow, Russia; [Santorelli, Filippo] IRCCS Stella Maris, Mol Med Neurodegenerat &amp; Neurogenet Dis, Pisa, Italy</t>
  </si>
  <si>
    <t>1096-7192</t>
  </si>
  <si>
    <t>S69</t>
  </si>
  <si>
    <t>Vasques, GA; Funari, MFA; Ferreira, FM; Aza-Carmona, M; Sentchordi-Montane, L; Barraza-Garcia, J; Lerario, AM; Yamamoto, GL; Naslavsky, MS; Duarte, YAO; Bertola, DR; Heath, KE; Jorge, AAL</t>
  </si>
  <si>
    <t>IHH Gene Mutations Causing Short Stature With Nonspecific Skeletal Abnormalities and Response to Growth Hormone Therapy</t>
  </si>
  <si>
    <t>JOURNAL OF CLINICAL ENDOCRINOLOGY &amp; METABOLISM</t>
  </si>
  <si>
    <t>[Vasques, Gabriela A.; Lerario, Antonio M.; Jorge, Alexander A. L.] Univ Sao Paulo, Hosp Clin, Fac Med, Unidade Endocrinol Genet LIM 25, BR-01246903 Sao Paulo, Brazil; [Funari, Mariana F. A.] Univ Sao Paulo, Hosp Clin, Lab Hormonios &amp; Genet Mol LIM 42, Fac Med,Unidade Endocrinol Desenvolvimento, BR-0540301 Sao Paulo, Brazil; [Ferreira, Frederico M.] Univ Sao Paulo, Fac Med, Inst Coracao, Lab Imunol, BR-05403900 Sao Paulo, Brazil; [Aza-Carmona, Miriam; Sentchordi-Montane, Lucia; Barraza-Garcia, Jimena; Heath, Karen E.] Univ Autonoma Madrid, IdiPAZ, Inst Med &amp; Mol Genet, E-28049 Madrid, Spain; [Aza-Carmona, Miriam; Sentchordi-Montane, Lucia; Barraza-Garcia, Jimena; Heath, Karen E.] Inst Salud Carlos III, Ctr Invest Biomed Red Enfermedades Raras, Madrid 28029, Spain; [Aza-Carmona, Miriam; Barraza-Garcia, Jimena; Heath, Karen E.] Hosp Univ La Paz, Skeletal Dysplasia Multidisciplinary Unit, Madrid 28046, Spain; [Lerario, Antonio M.] Univ Michigan, Dept Internal Med, Div Metab Endocrinol &amp; Diabet, Ann Arbor, MI 48109 USA; [Yamamoto, Guilherme L.; Bertola, Debora R.] Univ Sao Paulo, Hosp Clin, Fac Med, Inst Crianca,Unidade Genet Clin, BR-05403000 Sao Paulo, Brazil; [Yamamoto, Guilherme L.; Naslavsky, Michel S.] Univ Sao Paulo, Inst Biociencias, Ctr Pesquisa Genoma Humano &amp; Celulas Tronco, BR-05508090 Sao Paulo, Brazil; [Duarte, Yeda A. O.] Univ Sao Paulo, Fac Saude Publ, Dept Epidemiol, BR-03178200 Sao Paulo, Brazil</t>
  </si>
  <si>
    <t>Jorge, AAL (reprint author), USP LIM 25, Fac Med, Av Dr Arnaldo,455 5 Andar Sala 5340, BR-01246903 Sao Paulo, Brazil.</t>
  </si>
  <si>
    <t>0021-972X</t>
  </si>
  <si>
    <t>Hisado-Oliva, A; Ruzafa-Martin, A; Sentchordi, L; Funari, MFA; Bezanilla-Lopez, C; Alonso-Bernaldez, M; Barraza-Garcia, J; Rodriguez-Zabala, M; Lerario, AM; Benito-Sanz, S; Aza-Carmona, M; Campos-Barros, A; Jorge, AAL; Heath, KE</t>
  </si>
  <si>
    <t>Mutations in C-natriuretic peptide (NPPC): a novel cause of autosomal dominant short stature</t>
  </si>
  <si>
    <t>GENETICS IN MEDICINE</t>
  </si>
  <si>
    <t>[Hisado-Oliva, Alfonso; Ruzafa-Martin, Alba; Sentchordi, Lucia; Alonso-Bernaldez, Marta; Barraza-Garcia, Jimena; Rodriguez-Zabala, Maria; Benito-Sanz, Sara; Aza-Carmona, Miriam; Campos-Barros, Angel; Heath, Karen E.] Univ Autonoma Madrid, Hosp Univ La Paz, Inst Med &amp; Mol Genet INGEMM, IdiPAZ, Madrid, Spain; [Hisado-Oliva, Alfonso; Barraza-Garcia, Jimena; Benito-Sanz, Sara; Aza-Carmona, Miriam; Campos-Barros, Angel; Heath, Karen E.] Inst Carlos III, Ctr Invest Biomed Red Enfermedades Raras CIBERER, U753, Madrid, Spain; [Hisado-Oliva, Alfonso; Sentchordi, Lucia; Barraza-Garcia, Jimena; Benito-Sanz, Sara; Aza-Carmona, Miriam; Heath, Karen E.] Hosp Univ La Paz, Multidisciplinary Skeletal Dysplasia Unit UMDE, Madrid, Spain; [Sentchordi, Lucia] Hosp Univ Infanta Leonor, Dept Pediat, Madrid, Spain; [Funari, Mariana F. A.; Jorge, Alexander A. L.] Univ Sao Paulo, Fac Med, Hosp Clin, Lab Hormonios &amp; Genet Mol LIM42, Sao Paulo, Brazil; [Bezanilla-Lopez, Carolina] Hosp Univ Fdn Alcorcon, Dept Pediat, Madrid, Spain; [Lerario, Antonio M.; Jorge, Alexander A. L.] Univ Sao Paulo, Fac Med, Unidade Endocrinol Genet LIM25, Sao Paulo, Brazil; [Lerario, Antonio M.] Univ Michigan, Dept Internal Med, Div Metab Endocrinol &amp; Diabet, Ann Arbor, MI 48109 USA</t>
  </si>
  <si>
    <t>Heath, KE (reprint author), Univ Autonoma Madrid, Hosp Univ La Paz, Inst Med &amp; Mol Genet INGEMM, IdiPAZ, Madrid, Spain.; Heath, KE (reprint author), Inst Carlos III, Ctr Invest Biomed Red Enfermedades Raras CIBERER, U753, Madrid, Spain.; Heath, KE (reprint author), Hosp Univ La Paz, Multidisciplinary Skeletal Dysplasia Unit UMDE, Madrid, Spain.</t>
  </si>
  <si>
    <t>1098-3600</t>
  </si>
  <si>
    <t>1530-0366</t>
  </si>
  <si>
    <t>Barreda-Bonis, AC; Barraza-Garcia, J; Parron, M; Pastor, I; Heath, KE; Gonzalez-Casado, I</t>
  </si>
  <si>
    <t>Multiple SLC26A2 mutations occurring in a three-generational family</t>
  </si>
  <si>
    <t>EUROPEAN JOURNAL OF MEDICAL GENETICS</t>
  </si>
  <si>
    <t>[Coral Barreda-Bonis, Ana; Barraza-Garcia, Jimena; Parron, Manuel; Pastor, Ignacio; Heath, Karen E.; Gonzalez-Casado, Isabel] Hosp Univ La Paz, Skeletal Dysplasia Multidisciplinary Unit UMDE, Madrid, Spain; [Coral Barreda-Bonis, Ana; Gonzalez-Casado, Isabel] Univ Autonoma Madrid, Hosp Univ La Paz, Dept Paediat Endocrinol, Madrid, Spain; [Barraza-Garcia, Jimena; Heath, Karen E.] Univ Autonoma Madrid, Hosp Univ La Paz, Inst Med &amp; Mol Genet INGEMM, IdiPAZ, Madrid, Spain; [Barraza-Garcia, Jimena; Heath, Karen E.] ISCIII, CIBERER, Madrid, Spain; [Parron, Manuel; Pastor, Ignacio] Hosp Univ La Paz, Dept Radiol, Madrid, Spain</t>
  </si>
  <si>
    <t>Barreda-Bonis, AC (reprint author), Hosp Univ La Paz, Dept Paediat Endocrinol, P Castellana 261, Madrid 28046, Spain.</t>
  </si>
  <si>
    <t>1769-7212</t>
  </si>
  <si>
    <t>1878-0849</t>
  </si>
  <si>
    <t>Jenkins, ZA; Macharg, A; Chang, CY; van Kogelenberg, M; Morgan, T; Frentz, S; Wei, WH; Pilch, J; Hannibal, M; Foulds, N; McGillivray, G; Leventer, RJ; Garcia-Minaur, S; Sugito, S; Nightingale, S; Markie, DM; Dudding, T; Kapur, RP; Robertson, SP</t>
  </si>
  <si>
    <t>Differential regulation of two FLNA transcripts explains some of the phenotypic heterogeneity in the loss-of-function filaminopathies</t>
  </si>
  <si>
    <t>HUMAN MUTATION</t>
  </si>
  <si>
    <t>[Jenkins, Zandra A.; Macharg, Alison; Chang, Cheng-Yee; van Kogelenberg, Margriet; Morgan, Tim; Frentz, Sophia; Wei, Wenhua; Robertson, Stephen P.] Univ Otago, Dept Womens &amp; Childrens Hlth, Dunedin Sch Med, Dunedin, New Zealand; [Pilch, Jacek] Med Univ Silesia, Dept Child Neurol, Katowice, Poland; [Hannibal, Mark] Seattle Childrens Hosp, Dept Med Genet, Seattle, WA USA; [Foulds, Nicola] Wessex Reg Genet Serv, Southampton, Hants, England; [McGillivray, George] Royal Childrens Hosp, Victorian Clin Genet Serv, Melbourne, Vic, Australia; [Leventer, Richard J.] Royal Childrens Hosp, Dept Neurol, Murdoch Childrens Res Inst, Melbourne, Vic, Australia; [Leventer, Richard J.] Univ Melbourne, Dept Paediat, Melbourne, Vic, Australia; [Garcia-Minaur, Sixto] Hosp Univ La Paz, Dept Med Genet, Madrid, Spain; [Sugito, Stuart; Dudding, Tracy] Hunter Genet, Newcastle, NSW, Australia; [Nightingale, Scott] Univ Newcastle, GrowUpWell Prior Res Ctr, Newcastle Upon Tyne, Tyne &amp; Wear, England; [Markie, David M.] Univ Otago, Dunedin Sch Med, Dept Pathol, Dunedin, New Zealand; [Kapur, Raj P.] Seattle Childrens Hosp, Dept Labs, Seattle, WA USA</t>
  </si>
  <si>
    <t>Robertson, SP (reprint author), Univ Otago, Dept Womens &amp; Childrens Hlth, Dunedin Sch Med, Dunedin, New Zealand.</t>
  </si>
  <si>
    <t>1059-7794</t>
  </si>
  <si>
    <t>The Brain-Lung-Thyroid syndrome (BLTS): A novel deletion in chromosome 14q13.2-q21.1 expands the phenotype to humoral immunodeficiency.</t>
  </si>
  <si>
    <t>Villafuerte, Beatriz; Natera-de-Benito, Daniel; Gonzalez, Aidy; Mori, Maria A; Palomares, Maria; Nevado, Julian; Garcia-Minaur, Sixto; Lapunzina, Pablo; Gonzalez-Granado, Luis I; Allende, Luis M; Moreno, Jose C</t>
  </si>
  <si>
    <t>European journal of medical genetics</t>
  </si>
  <si>
    <t>CLAPO syndrome: identification of somatic activating PIK3CA mutations and delineation of the natural history and phenotype.</t>
  </si>
  <si>
    <t>Rodriguez-Laguna, Lara; Ibanez, Kristina; Gordo, Gema; Garcia-Minaur, Sixto; Santos-Simarro, Fernando; Agra, Noelia; Vallespin, Elena; Fernandez-Montano, Victoria E; Martin-Arenas, Ruben; Del Pozo, Angela; Gonzalez-Pecellin, Hector; Mena, Rocio; Rueda-Arenas, Inmaculada; Gomez, Maria V; Villaverde, Cristina; Bustamante, Ana; Ayuso, Carmen; Ruiz-Perez, Victor L; Nevado, Julian; Lapunzina, Pablo; Lopez-Gutierrez, Juan C; Martinez-Glez, Victor</t>
  </si>
  <si>
    <t>Genetics in medicine : official journal of the American College of Medical Genetics</t>
  </si>
  <si>
    <t>2018 Feb 15 (Epub 2018 Feb 15)</t>
  </si>
  <si>
    <t>Santaballa, A; Matias-Guiu, X; Redondo, A; Carballo, N; Gil, M; Gomez, C; Gorostidi, M; Gutierrez, M; Gonzalez-Martin, A</t>
  </si>
  <si>
    <t>SEOM clinical guidelines for endometrial cancer (2017) (vol 20, pg 29, 2018)</t>
  </si>
  <si>
    <t>[Santaballa, A.] Hosp Univ &amp; Politecn La Fe, Serv Oncol Med, Valencia, Spain; [Matias-Guiu, X.] Hosp Univ Bellvitge, Serv Anat Patol, Barcelona, Spain; [Redondo, A.] Hosp Univ La Paz, Serv Oncol Med, Madrid, Spain; [Carballo, N.] MD Anderson Canc Ctr, Serv Oncol Radioterap, Madrid, Spain; [Gil, M.] Hosp Duran &amp; Reynals, Serv Oncol Med, Barcelona, Spain; [Gomez, C.] Hosp Univ Infanta Sofia, Serv Oncol Med, Madrid, Spain; [Gorostidi, M.] Hosp Univ Donostia, Serv Ginecol, Donostia San Sebastian, Spain; [Gutierrez, M.] Hosp Unversitario Araba, Serv Oncol Med, Vitoria, Spain; [Gonzalez-Martin, A.] Clin Univ Navarra, Serv Oncol Med, Madrid, Spain</t>
  </si>
  <si>
    <t>Santaballa, A (reprint author), Hosp Univ &amp; Politecn La Fe, Serv Oncol Med, Valencia, Spain.</t>
  </si>
  <si>
    <t>Martin-Liberal, J; Lopez-Pousa, A; Martinez-Trufero, J; Martin-Broto, J; Cubedo, R; Lavernia, J; Redondo, A; Lopez-Martin, JA; Mulet-Margalef, N; Sanjuan, X; Tirado, OM; Garcia-del-Muro, X</t>
  </si>
  <si>
    <t>Phase II Study of Gemcitabine Plus Sirolimus in Previously Treated Patients with Advanced Soft-Tissue Sarcoma: a Spanish Group for Research on Sarcomas (GEIS) Study</t>
  </si>
  <si>
    <t>TARGETED ONCOLOGY</t>
  </si>
  <si>
    <t>[Martin-Liberal, Juan; Mulet-Margalef, Nuria] Vall dHebron Univ Hosp, VHIO, Dept Med Oncol, Barcelona 08035, Spain; [Martin-Liberal, Juan; Mulet-Margalef, Nuria; Garcia-del-Muro, Xavier] Inst Catala Oncol LHospitalet, Sarcoma Melanoma &amp; Genitourinary Tumors Unit, Avda Gran Via Km 2-7, Lhospitalet Barcelona 08907, Spain; [Lopez-Pousa, Antonio] Hosp Santa Creu &amp; Sant Pau, Dept Canc Med, Barcelona 08026, Spain; [Martinez-Trufero, Javier] Hosp Univ Miguel Servet, Dept Med Oncol, Zaragoza 50009, Spain; [Martin-Broto, Javier] Univ Seville, CSIC, Hosp Univ Virgen del Rocio, Inst Biomed Sevilla IBiS, Seville 41013, Spain; [Cubedo, Ricardo] Hosp Puerta Hierro, Dept Med Oncol, 0000 0004 1767 8416, Madrid 28222, Spain; [Lavernia, Javier] Inst Valenciano Oncol, Dept Med Oncol, Valencia 46009, Spain; [Redondo, Andres] Hosp Univ La Paz, Dept Med Oncol, Madrid 28046, Spain; [Antonio Lopez-Martin, Jose] Hosp 12 Octubre, Dept Med Oncol, E-28041 Madrid, Spain; [Sanjuan, Xavier] Bellvitge Univ Hosp, Dept Pathol, Barcelona 08907, Spain; [Tirado, Oscar M.; Garcia-del-Muro, Xavier] Univ Barcelona, Inst Invest Biomed Bellvitge IDIBELL, CIBERONC, Avda Gran Via Km 2-7, Lhospitalet Barcelona 08907, Spain; [Garcia-del-Muro, Xavier] Univ Barcelona, E-08036 Barcelona, Spain</t>
  </si>
  <si>
    <t>Garcia-del-Muro, X (reprint author), Inst Catala Oncol LHospitalet, Sarcoma Melanoma &amp; Genitourinary Tumors Unit, Avda Gran Via Km 2-7, Lhospitalet Barcelona 08907, Spain.; Garcia-del-Muro, X (reprint author), Univ Barcelona, Inst Invest Biomed Bellvitge IDIBELL, CIBERONC, Avda Gran Via Km 2-7, Lhospitalet Barcelona 08907, Spain.; Garcia-del-Muro, X (reprint author), Univ Barcelona, E-08036 Barcelona, Spain.</t>
  </si>
  <si>
    <t>1776-2596</t>
  </si>
  <si>
    <t>Aunon, PZ; Trilla-Fuertes, L; Diaz-Almiron, M; Gamez-Pozo, A; Prado-Vazquez, G; Zapater-Moros, A; Llorente-Armijo, S; Romero, FG; Arranz, EE; Fresno-Vara, JA</t>
  </si>
  <si>
    <t>Computational modeling predicts drugs response to targeting metabolism in breast cancer cells</t>
  </si>
  <si>
    <t>CANCER RESEARCH</t>
  </si>
  <si>
    <t>Hosp Univ La Paz IdiPAZ, Madrid, Spain; 2Biomed Mol Med SL, Madrid, Spain; Hosp Univ La Paz, Biostat Unit, Madrid, Spain; Hosp Univ La Paz IdiPAZ, Inst Genet Med &amp; Mol INGEMM, Madrid, Spain; CIBERONC, Madrid, Spain</t>
  </si>
  <si>
    <t>0008-5472</t>
  </si>
  <si>
    <t>Aunon, PZ; Zapater-Moros, A; Trilla-Fuertes, L; Gamez-Pozo, A; Prado-Vazquez, G; Llorente-Armijo, S; Lopez-Vacas, R; Main, P; Arranz, EE; Fresno-Vara, JA</t>
  </si>
  <si>
    <t>A functional approach to the molecular basis of neoadjuvant treatment response in breast cancer</t>
  </si>
  <si>
    <t>Hosp Univ La Paz IdiPAZ, Madrid, Spain; Hosp Univ La Paz IdiPAZ, Inst Genet Med &amp; Mol INGEMM, Madrid, Spain; 3Biomed Mol Med SL, Madrid, Spain; Univ Complutense Madrid, Madrid, Spain; CIBERONC, Madrid, Spain</t>
  </si>
  <si>
    <t>Zamora-Aunon, P; Trilla-Fuertes, L; Diaz-Almiron, M; Gamez-Pozo, A; Prado-Vazquez, G; Zapater-Moros, A; Llorente-Armijo, S; Romero, FG; Arranz, EE; Fresno-Vara, JA</t>
  </si>
  <si>
    <t>Triple negative breast cancer classification according to cancer stem cell hypothesis</t>
  </si>
  <si>
    <t>Hosp Univ La Paz, Madrid, Spain; Biomed Mol Med SL, Madrid, Spain; Hosp Univ La Paz, Biostat Unit, Madrid, Spain; Hosp Univ La Paz IdiPAZ, Mol Oncol &amp; Pathol Lab, Inst Genet Med &amp; Mol INGEMM, Madrid, Spain; CIBERONC, Madrid, Spain</t>
  </si>
  <si>
    <t>Steger, GG; Dominguez, A; Dobrovolskaya, N; Giotta, F; Tubiana-Mathieu, N; Pecherstorfer, M; Ardizzoia, A; Blasinska-Morawiec, M; Espinosa, E; Villanova, G</t>
  </si>
  <si>
    <t>Single-Agent Oral Vinorelbine as First-Line Chemotherapy for Endocrine-Pretreated Breast Cancer With Bone Metastases and No Visceral Involvement: NORBREAST-228 Phase II Study</t>
  </si>
  <si>
    <t>CLINICAL BREAST CANCER</t>
  </si>
  <si>
    <t>[Steger, Guenther G.] Med Univ Vienna, Comprehens Canc Ctr, Dept Internal Med 1, Vienna, Austria; [Steger, Guenther G.] Med Univ Vienna, Gaston H Glock Res Ctr, Wahringer Gurtel 18-20, A-1090 Vienna, Austria; [Dominguez, Adriana] Cancerol Queretaro, Queretaro, Mexico; [Dobrovolskaya, Natalia] Russian Res Ctr Roentgenoradiol, Chemotherapy Dept, Moscow, Russia; [Giotta, Francesco] Giovanni Paolo II Canc Inst, Natl Canc Res Ctr, Bari, Italy; [Tubiana-Mathieu, Nicole] CHU Limoges, Limoges, France; [Pecherstorfer, Martin] Karl Landsteiner Private Univ, Univ Hosp Krems, Dept Internal Med 2, Krems, Austria; [Ardizzoia, Antonio] Hosp A Manzoni, Lecce, Italy; [Blasinska-Morawiec, Maria] Copernicus Mem Hosp, Lodz, Poland; [Espinosa, Enrique] Hosp La Paz, Madrid, Spain; [Villanova, Gustavo] Inst Rech Pierre Fabre, Boulogne, France</t>
  </si>
  <si>
    <t>Steger, GG (reprint author), Med Univ Vienna, Gaston H Glock Res Ctr, Wahringer Gurtel 18-20, A-1090 Vienna, Austria.; Steger, GG (reprint author), Med Univ Vienna, Comprehens Canc Ctr, Chair Med Breast Canc Res, Dept Internal Med 1, Wahringer Gurtel 18-20, A-1090 Vienna, Austria.</t>
  </si>
  <si>
    <t>1526-8209</t>
  </si>
  <si>
    <t>E41</t>
  </si>
  <si>
    <t>E47</t>
  </si>
  <si>
    <t>Carles, J; Mendez, MJ; Pinto, A; Saez, MI; Arranz, JA; Maroto, P; Lopez-Criado, P; Mellado, B; Donas, JG; Hernando, S; Leon, L; del Alba, AG; Lainez, N; Esteban, E; Reynes, G; Perez-Gracia, JL; Germa, JR; Lopez-Brea, M; Perez-Valderrama, B; Moretones, C; Castellano, D</t>
  </si>
  <si>
    <t>Radium-223 international early access program: results from the Spanish subset</t>
  </si>
  <si>
    <t>FUTURE ONCOLOGY</t>
  </si>
  <si>
    <t>[Carles, Joan] Hosp Univ Vall dHebron, Vall dHebron Inst Oncol, Dept Med Oncol, Barcelona 08035, Spain; [Jose Mendez, Ma] Univ Cordoba, Reina Sofia Hosp, Dept Med Oncol, Maimonides Inst Biomed Res IMIBIC, E-14004 Cordoba, Spain; [Pinto, Alvaro] Hosp Univ La Paz, Dept Med Oncol, Madrid 28046, Spain; [Isabel Saez, Ma] Hosp Univ Virgen de la Victoria, Dept Med Oncol, Malaga 29010, Spain; [Arranz, Jose A.] Hosp Gen Univ Gregorio Maranon, Dept Med Oncol, Madrid 28007, Spain; [Maroto, Pablo] Hosp Santa Creu &amp; Sant Pau, Dept Med Oncol, Barcelona 08041, Spain; [Lopez-Criado, Pilar] MD Anderson Canc Ctr, Dept Med Oncol, Madrid 28033, Spain; [Mellado, Begona] Hosp Clin Barcelona, Dept Med Oncol, Barcelona 08036, Spain; [Garcia Donas, Jesus] CIOCC, Dept Med Oncol, Madrid 28050, Spain; [Hernando, Susana] Hosp Univ Fdn Alcorcon, Dept Med Oncol, Madrid 28922, Spain; [Leon, Luis] Complejo Hosp Univ Santiago, Dept Med Oncol, Santiago De Compostela 15706, Spain; [Gonzalez del Alba, Aranzazu] Hosp Univ Son Espases, Dept Med Oncol, Palma De Mallorca 07120, Spain; [Lainez, Nuria] Complejo Hosp Navarra, Dept Med Oncol, Pamplona 31008, Spain; [Esteban, Emilio] Hosp Univ Cent Asturias, Dept Med Oncol, Oviedo 33011, Spain; [Reynes, Gaspar] Hosp Univ &amp; Politecn la Fe, Dept Med Oncol, Valencia 46026, Spain; [Perez-Gracia, Jose L.] Clin Univ Navarra, Dept Med Oncol, Pamplona 31008, Spain; [Germa, Josep R.] Inst Catalan Oncol, Dept Med Oncol, Lhospitalet De Llobregat 08908, Spain; [Lopez-Brea, Marta] Hosp Univ Marques de Valdecilla, Dept Med Oncol, Santander 39008, Spain; [Perez-Valderrama, Begona] Hosp Univ Virgen del Rocio, Dept Med Oncol, Seville 41013, Spain; [Moretones, Cristina] Bayer Hispania SL, Barcelona 08970, Spain; [Castellano, Daniel] Hosp Univ 12 Octubre, Dept Med Oncol, Madrid 28041, Spain</t>
  </si>
  <si>
    <t>Carles, J (reprint author), Hosp Univ Vall dHebron, Vall dHebron Inst Oncol, Dept Med Oncol, Barcelona 08035, Spain.</t>
  </si>
  <si>
    <t>1479-6694</t>
  </si>
  <si>
    <t>SEOM clinical guidelines for endometrial cancer (2017)</t>
  </si>
  <si>
    <t>[Santaballa, A.] Hosp Univ &amp; Politecn La Fe, Med Oncol Serv, Valencia, Spain; [Matias-Guiu, X.] Hosp Univ Bellvitge, Serv Anat Patol, Barcelona, Spain; [Redondo, A.] Hosp Univ La Paz, Med Oncol Serv, Madrid, Spain; [Carballo, N.] MD Anderson Canc Ctr, Serv Oncol Radioterap, Madrid, Spain; [Gil, M.] Hosp Duran i Reynals, Med Oncol Serv, Barcelona, Spain; [Gomez, C.] Hosp Univ Infanta Sofia, Med Oncol Serv, Madrid, Spain; [Gorostidi, M.] Hosp Univ Donostia, Serv Ginecol, Donostia San Sebastian, Spain; [Gutierrez, M.] Hosp Univ Araba, Med Oncol Serv, Vitoria, Spain; [Gonzalez-Martin, A.] Univ Navarra, Med Oncol Serv, Clin, Madrid, Spain</t>
  </si>
  <si>
    <t>Santaballa, A (reprint author), Hosp Univ &amp; Politecn La Fe, Med Oncol Serv, Valencia, Spain.</t>
  </si>
  <si>
    <t>Berrocal, A; Arance, A; Castellon, VE; de la Cruz, L; Espinosa, E; Cao, MG; Larriba, JLG; Marquez-Rodas, I; Soria, A; Algarra, SM</t>
  </si>
  <si>
    <t>SEOM clinical guideline for the management of malignant melanoma (2017)</t>
  </si>
  <si>
    <t>[Berrocal, A.] Consorcio Hosp Gen Univ Valencia, Med Oncol Serv, Avda Tres Cruces 2, Valencia 46014, Spain; [Arance, A.] Hosp Clin Barcelona, Barcelona, Spain; [Castellon, V. E.] Hosp Torrecardenas, Almeria, Spain; [de la Cruz, L.] Complejo Hosp Reg Virgen Macaren, Seville, Spain; [Espinosa, E.] Hosp Univ La Paz, Madrid, Spain; [Cao, M. G.] Hosp Univ Quiron Dexeus, Barcelona, Spain; [Larriba, J. L. G.] Hosp Univ Clin San Carlos, Madrid, Spain; [Marquez-Rodas, I.] Hosp Gen Univ Gregorio Maranon, Madrid, Spain; [Soria, A.] Hosp Univ Ramon y Cajal, Madrid, Spain; [Algarra, S. M.] Clin Univ Navarra, Pamplona, Spain</t>
  </si>
  <si>
    <t>Berrocal, A (reprint author), Consorcio Hosp Gen Univ Valencia, Med Oncol Serv, Avda Tres Cruces 2, Valencia 46014, Spain.</t>
  </si>
  <si>
    <t>Pastor, M; Pousa, AL; del Barco, E; Segura, PP; Astorga, BG; Castelo, B; Bonfill, T; Trufero, JM; Grau, JJ; Mesia, R</t>
  </si>
  <si>
    <t>SEOM clinical guideline in nasopharynx cancer (2017)</t>
  </si>
  <si>
    <t>[Pastor, M.] Hosp La Fe Valencia, Med Oncol Serv, Valencia, Spain; [Lopez Pousa, A.] Hosp Santa Creu &amp; Sant Pau, Med Oncol Serv, IIBSP, Barcelona, Spain; [del Barco, E.] Complejo Asistencial Univ Salamanca, Med Oncol Serv, Salamanca, Spain; [Perez Segura, P.] Hosp Clin San Carlos, Med Oncol Serv, Madrid, Spain; [Gonzalez Astorga, B.] Hosp Univ San Cecilio, Med Oncol Serv, Granada, Spain; [Castelo, B.] Hosp Univ La Paz, Med Oncol Serv, Madrid, Spain; [Bonfill, T.] Corp Sanitaria Parc Tauli, Med Oncol Serv, Sabadell, Spain; [Martinez Trufero, J.] Hosp Univ Miguel Servet, Med Oncol Serv, Zaragoza, Spain; [Jose Grau, J.] Hosp Clin Barcelona, Med Oncol Serv, Barcelona, Spain; [Mesia, R.] Inst Catala Oncol Badalona, Med Oncol Serv, Barcelona, Spain</t>
  </si>
  <si>
    <t>Mesia, R (reprint author), Inst Catala Oncol Badalona, Med Oncol Serv, Barcelona, Spain.</t>
  </si>
  <si>
    <t>Molecular characterization of breast cancer cell response to metabolic drugs.</t>
  </si>
  <si>
    <t>Trilla-Fuertes, Lucia; Gamez-Pozo, Angelo; Arevalillo, Jorge M; Diaz-Almiron, Mariana; Prado-Vazquez, Guillermo; Zapater-Moros, Andrea; Navarro, Hilario; Aras-Lopez, Rosa; Dapia, Irene; Lopez-Vacas, Rocio; Nanni, Paolo; Llorente-Armijo, Sara; Arias, Pedro; Borobia, Alberto M; Main, Paloma; Feliu, Jaime; Espinosa, Enrique; Fresno Vara, Juan Angel</t>
  </si>
  <si>
    <t>Oncotarget</t>
  </si>
  <si>
    <t>2018 Feb 09</t>
  </si>
  <si>
    <t>Molecular Oncology and Pathology Lab, Institute of Medical and Molecular Genetics-INGEMM, La Paz University Hospital-IdiPAZ, Madrid, Spain.</t>
  </si>
  <si>
    <t>1949-2553</t>
  </si>
  <si>
    <t>The transcriptional and mutational landscapes of lipid metabolism-related genes in colon cancer.</t>
  </si>
  <si>
    <t>Fernandez, Lara P; Ramos-Ruiz, Ricardo; Herranz, Jesus; Martin-Hernandez, Roberto; Vargas, Teodoro; Mendiola, Marta; Guerra, Laura; Reglero, Guillermo; Feliu, Jaime; Ramirez de Molina, Ana</t>
  </si>
  <si>
    <t>2018 Jan 19</t>
  </si>
  <si>
    <t>Molecular Oncology Group, IMDEA Food Institute, CEI UAM + CSIC, Madrid, Spain.</t>
  </si>
  <si>
    <t>Martin-Hernandez, Roberto/0000-0002-2723-6289</t>
  </si>
  <si>
    <t>Lee, DH; Isobe, H; Wirtz, H; Aleixo, SB; Parente, P; de Marinis, F; Huang, M; Arunachalam, A; Kothari, S; Cao, XT; Donnini, N; Woodgate, AM; de Castro, J</t>
  </si>
  <si>
    <t>Health care resource use among patients with advanced non-small cell lung cancer: the PIvOTAL retrospective observational study</t>
  </si>
  <si>
    <t>BMC HEALTH SERVICES RESEARCH</t>
  </si>
  <si>
    <t>[Lee, Dae Ho] Asan Med Ctr, Seoul, South Korea; [Isobe, Hiroshi] KKR Sapporo Med Ctr, Sapporo, Hokkaido, Japan; [Wirtz, Hubert] Univ Leipzig, Leipzig, Germany; [Aleixo, Sabina Bandeira] Hosp Evangelico, Oncol Serv, Cachoeiro De Itapemirim, Brazil; [Parente, Phillip] Box Hill Hosp, Canc Serv, Box Hill, Vic, Australia; [Parente, Phillip] Monash Univ, Melbourne, Vic, Australia; [de Marinis, Filippo] European Inst Oncol IEO, Thorac Oncol Div, Milan, Italy; [Huang, Min] Merck &amp; Co Inc, Ctr Observat &amp; Real World Evidence CORE, N Wales, PA USA; [Arunachalam, Ashwini; Kothari, Smita; Cao, Xiting] Merck &amp; Co Inc, Ctr Observat &amp; Real World Evidence CORE, 2000 Galloping Hill Rd, Kenilworth, NJ 07033 USA; [Donnini, Nello] MSD Italia, Rome, Italy; [Woodgate, Ann-Marie] MSD Australia &amp; New Zealand, Sydney, NSW, Australia; [de Castro, Javier] Hosp Univ La Paz, Med Oncol Serv, IDIPAZ, Madrid, Spain</t>
  </si>
  <si>
    <t>Arunachalam, A (reprint author), Merck &amp; Co Inc, Ctr Observat &amp; Real World Evidence CORE, 2000 Galloping Hill Rd, Kenilworth, NJ 07033 USA.</t>
  </si>
  <si>
    <t>1472-6963</t>
  </si>
  <si>
    <t>Tur, R; De Grado, C; Martin, MR; De Castro, J; Filipovich, E; Segovia, B; Ceballos, J; Parra, J; Revestido, R; Ales-Martinez, JE</t>
  </si>
  <si>
    <t>Relationship of axillary total tumor load (TTL) by OSNA (one step nucleic acid amplification) in early breast cancer and clinical outcomes using strict Z0011 study criteria for axilla management</t>
  </si>
  <si>
    <t>Complejo Asistencial Avila, Avila, Spain; ISCIII, Biomed Invest Ctr CIBER BBN, Avila, Spain</t>
  </si>
  <si>
    <t>Molina-Molina, M; Planas-Cerezales, L; Perona, R</t>
  </si>
  <si>
    <t>Telomere Shortening in Idiopathic Pulmonary Fibrosis</t>
  </si>
  <si>
    <t>[Molina-Molina, Maria; Planas-Cerezales, Lurdes] Hosp Univ Bellvitge, IDIBELL, Serv Neumol, UFIP, Barcelona, Spain; [Molina-Molina, Maria; Planas-Cerezales, Lurdes] Ctr Invest Red Enfermedades Resp CIBERES, Madrid, Spain; [Perona, Rosario] CSIC UAM, Inst Invest Biomed Alberto Sols, Madrid, Spain; [Perona, Rosario] CIBERER, Madrid, Spain</t>
  </si>
  <si>
    <t>Molina-Molina, M (reprint author), Hosp Univ Bellvitge, IDIBELL, Serv Neumol, UFIP, Barcelona, Spain.; Molina-Molina, M (reprint author), Ctr Invest Red Enfermedades Resp CIBERES, Madrid, Spain.</t>
  </si>
  <si>
    <t>Conde, E; Caminoa, A; Dominguez, C; Calles, A; Walter, S; Angulo, B; Sanchez, E; Alonso, M; Jimenez, L; Madrigal, L; Hernando, F; Sanz-Ortega, J; Jimenez, B; Garrido, P; Paz-Ares, L; de Castro, J; Hernandez, S; Lopez-Rios, F</t>
  </si>
  <si>
    <t>Aligning digital CD8(+) scoring and targeted next-generation sequencing with programmed death ligand 1 expression: a pragmatic approach in early-stage squamous cell lung carcinoma</t>
  </si>
  <si>
    <t>HISTOPATHOLOGY</t>
  </si>
  <si>
    <t>[Conde, Esther; Caminoa, Alejandra; Dominguez, Carolina; Angulo, Barbara; Sanchez, Elena; Alonso, Marta; Hernandez, Susana; Lopez-Rios, Fernando] Univ CEU San Pablo, Hosp Univ HM Sanchinarro, Pathol Lab Dianas Terapeut, Madrid, Spain; [Conde, Esther; Angulo, Barbara; Sanz-Ortega, Julian; Garrido, Pilar; Paz-Ares, Luis; de Castro, Javier; Lopez-Rios, Fernando] Ctr Invest Biomed Red Canc CIBERONC, Madrid, Spain; [Calles, Antonio] Hosp Univ Gregorio Maranon, Med Oncol, Madrid, Spain; [Walter, Stefan] Fdn Invest Sanitaria Getafe, Madrid, Spain; [Walter, Stefan] Univ Calif San Francisco, San Francisco, CA 94143 USA; [Jimenez, Luis; Madrigal, Luis] Hosp Univ HM Sanchinarro, Thorac Surg, Madrid, Spain; [Hernando, Florentino] Univ Complutense, Thorac Surg, Hosp Clin San Carlos, Madrid, Spain; [Sanz-Ortega, Julian] Univ Complutense, Pathol, Hosp Clin San Carlos, Madrid, Spain; [Jimenez, Beatriz; de Castro, Javier] Hosp Univ HM Sanchinarro, Med Oncol, Madrid, Spain; [Garrido, Pilar] Univ Alcala De Henares, Hosp Univ Ramon &amp; Cajal, Med Oncol, IRYCIS, Madrid, Spain; [Paz-Ares, Luis] Hosp Univ 12 Octubre, Med Oncol, CNIO, Madrid, Spain; [Paz-Ares, Luis] Univ Complutense, Madrid, Spain</t>
  </si>
  <si>
    <t>Lopez-Rios, F (reprint author), Hosp Univ HM Sanchinarro, Path Lab Dianas Terapeut, C Ona 10, Madrid 28050, Spain.</t>
  </si>
  <si>
    <t>0309-0167</t>
  </si>
  <si>
    <t>An epigenomic approach to identifying differential overlapping and cis-acting lncRNAs in cisplatin-resistant cancer cells.</t>
  </si>
  <si>
    <t>Vera, Olga; Rodriguez-Antolin, Carlos; de Castro, Javier; Karreth, Florian A; Sellers, Thomas A; de Caceres, Inmaculada Ibanez</t>
  </si>
  <si>
    <t>Epigenetics</t>
  </si>
  <si>
    <t>a Cancer Epigenetics Laboratory, INGEMM , La Paz University Hospital , Madrid , Spain.</t>
  </si>
  <si>
    <t>De Carvalho, RM; Sant'anna, CD; Pinto, GR; Paschoal, EHA; Tuji, FM; Borges, BD; Soares, PC; Ferreira, AG; Rey, JA; Chaves, LCL; Burbano, RR</t>
  </si>
  <si>
    <t>Frequency of the Loss of Heterozygosity of the NF2 Gene in Sporadic Spinal Schwannomas</t>
  </si>
  <si>
    <t>ANTICANCER RESEARCH</t>
  </si>
  <si>
    <t>[De Carvalho, Raimundo Miranda; Sant'anna, Carla De Castro; Albuquerque Paschoal, Eric Homero; Tuji, Fabricio Mesquita; Soares, Paulo Cardoso; Ferreira Junior, Alberto Gomes; Lopes Chaves, Luiz Claudio; Burbano, Rommel Rodriguez] Ophir Loyola Hosp, Mol Biol Lab, Ave Governador Magalhaes Barata 992, BR-66063240 Belem, Para, Brazil; [Sant'anna, Carla De Castro] Joao de Barros Barreto Univ Hosp, Belem, Para, Brazil; [Pinto, Giovanny Reboucas] Univ Fed Piaui, Genet &amp; Mol Biol Lab, Parnaiba, Brazil; [Borges, Barbara Do Nascimento] Fed Univ Para, Mol Biol Lab, Belem, Para, Brazil; [Rey, Juan Antonio] Hosp Univ La Paz, Res Unit, Madrid, Spain</t>
  </si>
  <si>
    <t>Sant'anna, CD (reprint author), Ophir Loyola Hosp, Mol Biol Lab, Ave Governador Magalhaes Barata 992, BR-66063240 Belem, Para, Brazil.</t>
  </si>
  <si>
    <t>0250-7005</t>
  </si>
  <si>
    <t>Garcia-Alcantara, F; Murillo-Cuesta, S; Pulido, S; Bermudez-Munoz, JM; Martinez-Vega, R; Milo, M; Varela-Nieto, I; Rivera, T</t>
  </si>
  <si>
    <t>The expression of oxidative stress response genes is modulated by a combination of resveratrol and N-acetylcysteine to ameliorate ototoxicity in the rat cochlea</t>
  </si>
  <si>
    <t>HEARING RESEARCH</t>
  </si>
  <si>
    <t>[Garcia-Alcantara, Fernando; Rivera, Teresa] Univ Alcala De Henares, Principe Asturias Univ Hosp, Carretera Alcala Meco S-N, Madrid 28805, Spain; [Garcia-Alcantara, Fernando; Murillo-Cuesta, Silvia; Pulido, Sara; Bermudez-Munoz, Jose M.; Martinez-Vega, Raquel; Varela-Nieto, Isabel; Rivera, Teresa] Autonomous Univ Madrid CSIC UAM, Spanish Natl Res Council, Inst Biomed Res Alberto Sols IIBM, Arturo Duperier 4, Madrid 28029, Spain; [Garcia-Alcantara, Fernando; Murillo-Cuesta, Silvia; Pulido, Sara; Bermudez-Munoz, Jose M.; Varela-Nieto, Isabel; Rivera, Teresa] Inst Hlth Carlos III ISCIII, Ctr Biomed Network Res Rare Dis CIBERER, Monforte de Lemos 3-5, Madrid 28029, Spain; [Murillo-Cuesta, Silvia; Varela-Nieto, Isabel] Hosp La Paz, Inst Hlth Res IdiPAZ, Pedro Rico 6, Madrid 28029, Spain; [Pulido, Sara; Milo, Marta] Univ Sheffield, Dept Biomed Sci, Sheffield S3 7HF, S Yorkshire, England</t>
  </si>
  <si>
    <t>Murillo-Cuesta, S; Varela-Nieto, I (reprint author), Inst Biomed Res Alberto Sols CSIC UAM, Arturo Duperier 4, Madrid 28029, Spain.</t>
  </si>
  <si>
    <t>0378-5955</t>
  </si>
  <si>
    <t>Guarch, ME; Font-Llitjos, M; Murillo-Cuesta, S; Errasti-Murugarren, E; Celaya, AM; Girotto, G; Vuckovic, D; Mezzavilla, M; Vilches, C; Bodoy, S; Sahun, I; Gonzalez, L; Prat, E; Zorzano, A; Dierssen, M; Varela-Nieto, I; Gasparini, P; Palacin, M; Nunes, V</t>
  </si>
  <si>
    <t>Mutations in L-type amino acid transporter-2 support SLC7A8 as a novel gene involved in age-related hearing loss</t>
  </si>
  <si>
    <t>ELIFE</t>
  </si>
  <si>
    <t>[Guarch, Meritxell Espino; Mezzavilla, Massimo] Expt Genet Sidra Med &amp; Res Ctr, Doha, Qatar; [Guarch, Meritxell Espino; Font-Llitjos, Mariona; Vilches, Clara; Gonzalez, Laura; Prat, Esther; Nunes, Virginia] IDIBELL, Mol Genet Lab, Genes Dis &amp; Therapy Program, Barcelona, Spain; [Guarch, Meritxell Espino; Errasti-Murugarren, Ekaitz; Bodoy, Susanna; Zorzano, Antonio; Palacin, Manuel] Barcelona Inst Sci &amp; Technol, Inst Res Biomed IRB Barcelona, Barcelona, Spain; [Font-Llitjos, Mariona; Murillo-Cuesta, Silvia; Errasti-Murugarren, Ekaitz; Celaya, Adelaida M.; Bodoy, Susanna; Sahun, Ignasi; Gonzalez, Laura; Prat, Esther; Dierssen, Mara; Varela-Nieto, Isabel; Palacin, Manuel; Nunes, Virginia] Inst Hlth Carlos III, Ctr Rare Dis CIBERER, Biomed Res Networking, Barcelona, Spain; [Murillo-Cuesta, Silvia; Celaya, Adelaida M.; Varela-Nieto, Isabel] UAM, CSIC, Alberto Sols Biomed Res Inst, Madrid, Spain; [Murillo-Cuesta, Silvia; Varela-Nieto, Isabel] Hosp La Paz, Inst Hlth Res IdiPAZ, Madrid, Spain; [Girotto, Giorgia; Vuckovic, Dragana; Gasparini, Paolo] Univ Trieste, Dept Med Surg &amp; Hlth Sci, Trieste, Italy; [Girotto, Giorgia; Vuckovic, Dragana; Gasparini, Paolo] IRCCS Burlo Garofolo, Med Genet, Inst Maternal &amp; Child Hlth, Trieste, Italy; [Sahun, Ignasi; Dierssen, Mara] Barcelona Inst Sci &amp; Technol, Ctr Genom Regulat CRG, Barcelona, Spain; [Prat, Esther; Nunes, Virginia] Univ Barcelona, Hlth Sci &amp; Med Fac, Physiol Sci Dept, Genet Sect, Barcelona, Spain; [Zorzano, Antonio; Palacin, Manuel] Univ Barcelona, Fac Biol, Biochem &amp; Mol Biomed Dept, Barcelona, Spain; [Zorzano, Antonio] Biomed Res Networking Ctr Diabet &amp; Associated Met, Barcelona, Spain</t>
  </si>
  <si>
    <t>Guarch, ME (reprint author), Expt Genet Sidra Med &amp; Res Ctr, Doha, Qatar.; Guarch, ME; Nunes, V (reprint author), IDIBELL, Mol Genet Lab, Genes Dis &amp; Therapy Program, Barcelona, Spain.; Guarch, ME; Palacin, M (reprint author), Barcelona Inst Sci &amp; Technol, Inst Res Biomed IRB Barcelona, Barcelona, Spain.; Palacin, M; Nunes, V (reprint author), Inst Hlth Carlos III, Ctr Rare Dis CIBERER, Biomed Res Networking, Barcelona, Spain.; Nunes, V (reprint author), Univ Barcelona, Hlth Sci &amp; Med Fac, Physiol Sci Dept, Genet Sect, Barcelona, Spain.; Palacin, M (reprint author), Univ Barcelona, Fac Biol, Biochem &amp; Mol Biomed Dept, Barcelona, Spain.</t>
  </si>
  <si>
    <t>2050-084X</t>
  </si>
  <si>
    <t>JAN 22</t>
  </si>
  <si>
    <t>e31511</t>
  </si>
  <si>
    <t>Castro, A; del Rio, L; Gavilan, J</t>
  </si>
  <si>
    <t>Stratifying the Risk of Developing Clinical Hypocalcemia after Thyroidectomy with Parathyroid Hormone</t>
  </si>
  <si>
    <t>OTOLARYNGOLOGY-HEAD AND NECK SURGERY</t>
  </si>
  <si>
    <t>[Castro, Alejandro; del Rio, Laura; Gavilan, Javier] Hosp Univ La Paz, Dept Otorhinolaryngol, Paseo Castellana 261, Madrid 28046, Spain</t>
  </si>
  <si>
    <t>Castro, A (reprint author), Hosp Univ La Paz, Dept Otorhinolaryngol, Paseo Castellana 261, Madrid 28046, Spain.</t>
  </si>
  <si>
    <t>0194-5998</t>
  </si>
  <si>
    <t>Active middle ear implants.</t>
  </si>
  <si>
    <t>Lassaletta, Luis; Sanchez-Cuadrado, Isabel; Espinosa, Juan Manuel; Batuecas, Angel; Cenjor, Carlos; Lavilla, Maria Jose; Cavalle, Laura; Huarte, Alicia; Nunez, Faustino; Manrique, Manuel; Ramos, Angel; de Paula, Carlos; Gil-Carcedo, Elisa</t>
  </si>
  <si>
    <t>Acta otorrinolaringologica espanola</t>
  </si>
  <si>
    <t>2018 Mar 17 (Epub 2018 Mar 17)</t>
  </si>
  <si>
    <t>Servicio de Otorrinolaringologia, Hospital Universitario La Paz, Madrid, Espana; Comision de Otoneurologia de la SEORL, Espana. Electronic address: luikilassa@yahoo.com.</t>
  </si>
  <si>
    <t>1988-3013</t>
  </si>
  <si>
    <t>McPhee, CF; Sainz, T; Navarro, ML</t>
  </si>
  <si>
    <t>Recovery of CD4 T Cells in HIV/HCV Coinfected Children: Is it Really Impaired?</t>
  </si>
  <si>
    <t>[Fernandez McPhee, Carolina; Luisa Navarro, Maria] Univ Hosp Gregorio Maranon, Dept Pediat Infect Dis, Madrid, Spain; [Fernandez McPhee, Carolina; Luisa Navarro, Maria] Gregorio Maranon Res Inst IisGM, Spanish Cohort HIV Infected Children CoRISpe, Translat Res Network Pediat Infectol RITIP, Madrid, Spain; [Sainz, Talia] Univ Hosp La Paz Carlos III, Gen Pediat Infect &amp; Trop Dis Dept, Madrid, Spain; [Sainz, Talia] IdiPAZ, Spanish Cohort HIV Infected Children CoRISpe, Translat Res Network Pediat Infectol RITIP, Madrid, Spain</t>
  </si>
  <si>
    <t>Sainz, T (reprint author), Univ Hosp La Paz Carlos III, Gen Pediat Infect &amp; Trop Dis Dept, Madrid, Spain.; Sainz, T (reprint author), IdiPAZ, Spanish Cohort HIV Infected Children CoRISpe, Translat Res Network Pediat Infectol RITIP, Madrid, Spain.</t>
  </si>
  <si>
    <t>Alcala, FJC; de Villalta, MGF; Garcia, LE; Alonso, AR; Velasco, LAA</t>
  </si>
  <si>
    <t>Children's medically complex diseases unit. A model required in all our hospitals</t>
  </si>
  <si>
    <t>[Climent Alcala, Francisco Jose; Fernandez de Villalta, Marta Garcia; Escosa Garcia, Luis; Rodriguez Alonso, Aroa; Albajara Velasco, Luis Adolfo] Hosp La Paz, Serv Pediat, Unidad Patol Compleja, Madrid, Spain</t>
  </si>
  <si>
    <t>Alcala, FJC (reprint author), Hosp La Paz, Serv Pediat, Unidad Patol Compleja, Madrid, Spain.</t>
  </si>
  <si>
    <t>Re: "Mycobacterial Disease in Immunocompromised Children in a High Endemic Area".</t>
  </si>
  <si>
    <t>Santiago-Garcia, Begona; Mellado-Pena, Maria Jose; Baquero-Artigao, Fernando; Contreras, Jesus Ruiz</t>
  </si>
  <si>
    <t>Paediatric Infectious Diseases Unit, Instituto de Investigacion Sanitaria Gregorio Maranon, Hospital General Universitario Gregorio Maranon, Madrid, Spain Department of Paediatrics, Infectious and Tropical Diseases, Hospital Universitario Infantil La Paz- Hospital Carlos III, Madrid, Spain Department of Paediatrics, Hospital Universitario 12 de Octubre, Madrid, Spain.</t>
  </si>
  <si>
    <t>Somovilla-Crespo, B; Monzon, MTM; Vela, M; Corraliza-Gorjon, I; Santamaria, S; Garcia-Sanz, JA; Kremer, L</t>
  </si>
  <si>
    <t>92R Monoclonal Antibody Inhibits Human CCR9(+) Leukemia Cells Growth in NSG Mice Xenografts</t>
  </si>
  <si>
    <t>FRONTIERS IN IMMUNOLOGY</t>
  </si>
  <si>
    <t>[Somovilla-Crespo, Beatriz; Vela, Maria; Corraliza-Gorjon, Isabel; Kremer, Leonor] CSIC, CNB, Dept Immunol &amp; Oncol, Madrid, Spain; [Martin Monzon, Maria Teresa; Kremer, Leonor] CSIC, CNB, Prot Tools Unit, Madrid, Spain; [Santamaria, Silvia; Garcia-Sanz, Jose A.] CSIC, CIB, Dept Cellular &amp; Mol Med, Madrid, Spain; [Vela, Maria] Hosp Univ La Paz, Madrid, Spain</t>
  </si>
  <si>
    <t>Kremer, L (reprint author), CSIC, CNB, Dept Immunol &amp; Oncol, Madrid, Spain.; Kremer, L (reprint author), CSIC, CNB, Prot Tools Unit, Madrid, Spain.; Garcia-Sanz, JA (reprint author), CSIC, CIB, Dept Cellular &amp; Mol Med, Madrid, Spain.</t>
  </si>
  <si>
    <t>1664-3224</t>
  </si>
  <si>
    <t>JAN 29</t>
  </si>
  <si>
    <t>Ruiz-Pinto, S; Pita, G; Martin, M; Alonso-Gordoa, T; Barnes, DR; Alonso, MR; Herraez, B; Garcia-Miguel, P; Alonso, J; Perez-Martinez, A; Carton, AJ; Gutierrez-Larraya, F; Garcia-Saenz, JA; Benitez, J; Easton, DF; Patino-Garcia, A; Gonzalez-Neira, A</t>
  </si>
  <si>
    <t>Exome array analysis identifies ETFB as a novel susceptibility gene for anthracycline-induced cardiotoxicity in cancer patients</t>
  </si>
  <si>
    <t>BREAST CANCER RESEARCH AND TREATMENT</t>
  </si>
  <si>
    <t>[Ruiz-Pinto, Sara; Pita, Guillermo; Alonso, Maria R.; Herraez, Belen; Benitez, Javier; Gonzalez-Neira, Anna] Spanish Natl Canc Res Ctr CNIO, Human Canc Genet Programme, Human Genotyping Unit CeGen, Melchor Fernandez Almagro 3, Madrid 28029, Spain; [Martin, Miguel] Univ Complutense, Gregorio Maranon Hlth Res Inst IISGM, Madrid 28007, Spain; [Alonso-Gordoa, Teresa] Hosp Univ Ramon Y Cajal, Dept Med Oncol, Madrid 28034, Spain; [Barnes, Daniel R.; Easton, Douglas F.] Univ Cambridge, Dept Publ Hlth &amp; Primary Care, Ctr Canc Genet Epidemiol, Cambridge CB1 8RN, England; [Garcia-Miguel, Purificacion; Perez-Martinez, Antonio] Hosp Univ La Paz, Dept Pediat Hematooncol, Madrid 28046, Spain; [Alonso, Javier] Inst Salud Carlos III, Res Inst Rare Dis, Dept Human Genet, Pediat Solid Tumor Lab, Majadahonda 28220, Spain; [Carton, Antonio J.; Gutierrez-Larraya, Federico] Hosp Univ La Paz, Dept Pediat Cardiol, Madrid 28046, Spain; [Garcia-Saenz, Jose A.] Hosp Clin San Carlos, Hosp Clin San Carlos IdISSC, Med Oncol Serv, Inst Invest Sanitaria, Madrid 28040, Spain; [Benitez, Javier] Spanish Natl Canc Res Ctr CNIO, Human Genet Grp, Human Canc Genet Programme, Madrid 28029, Spain; [Easton, Douglas F.] Univ Cambridge, Dept Oncol, Ctr Canc Genet Epidemiol, Cambridge CB1 8RN, England; [Patino-Garcia, Ana] Univ Navarra, Univ Navarra Clin, Dept Pediat, Pamplona 31008, Spain</t>
  </si>
  <si>
    <t>Gonzalez-Neira, A (reprint author), Spanish Natl Canc Res Ctr CNIO, Human Canc Genet Programme, Human Genotyping Unit CeGen, Melchor Fernandez Almagro 3, Madrid 28029, Spain.</t>
  </si>
  <si>
    <t>0167-6806</t>
  </si>
  <si>
    <t>Haploidentical IL-15/41BBL activated and expanded natural killer cell infusion therapy after salvage chemotherapy in children with relapsed and refractory leukemia.</t>
  </si>
  <si>
    <t>Vela, M; Corral, D; Carrasco, P; Fernandez, L; Valentin, J; Gonzalez, B; Escudero, A; Balas, A; de Paz, R; Torres, J; Leivas, A; Martinez-Lopez, J; Perez-Martinez, A</t>
  </si>
  <si>
    <t>Cancer letters</t>
  </si>
  <si>
    <t>107-117</t>
  </si>
  <si>
    <t>2018 May 28 (Epub 2018 Feb 23)</t>
  </si>
  <si>
    <t>Translational Research in Pediatric Oncology, Hematopoietic Transplantation &amp; Cell Therapy, Hospital La Paz Institute for Health Research (IdiPAZ), Madrid, Spain. Electronic address: maria.vela@idipaz.es.</t>
  </si>
  <si>
    <t>1872-7980</t>
  </si>
  <si>
    <t>228.e9</t>
  </si>
  <si>
    <t>228.e1</t>
  </si>
  <si>
    <t>A survey on geriatric consultation activity in Spanish hospitals.</t>
  </si>
  <si>
    <t>Changes in the perception of medical students towards Geriatrics after a clinical-teaching rotation.</t>
  </si>
  <si>
    <t>Detection of the largest population susceptible to prescription of a program of exercises in Primary Care to prevent frailty.</t>
  </si>
  <si>
    <t>Functional consequences of fragile pelvis fracture. Description of several cases attended by a consultation Geriatrics team.</t>
  </si>
  <si>
    <t>Journal of allergy and clinical immunology. In practice</t>
  </si>
  <si>
    <t>Journal of asthma</t>
  </si>
  <si>
    <t>The role of fetal magnetic resonance imaging in the study of congenital diaphragmatic hernia</t>
  </si>
  <si>
    <t>Oaknin, A; Guarch, R; Barretina, P; Hardisson, D; Gonzalez-Martin, A; Matias-Guiu, X; Perez-Fidalgo, A; Vieites, B; Romero, I; Palacios, J</t>
  </si>
  <si>
    <t>Recommendations for biomarker testing in epithelial ovarian cancer: a National Consensus Statement by the Spanish Society of Pathology and the Spanish Society of Medical Oncology</t>
  </si>
  <si>
    <t>[Oaknin, A.] Vall dHebron Univ Hosp, Vall dHebron Inst Oncol VHIO, Dept Med Oncol, Passeig Vall dHebron 119-129, Barcelona 08035, Spain; [Guarch, R.] Navarra Univ Hosp Complex, Dept Pathol, Pamplona, Spain; [Barretina, P.] Doctor Josep Trueta Univ Hosp, ICO Girona, Dept Med Oncol, Girona, Spain; [Hardisson, D.] La Paz Univ Hosp, Dept Pathol, IdiPAZ, Madrid, Spain; [Gonzalez-Martin, A.] MD Anderson Canc Ctr, Dept Med Oncol, Madrid, Spain; [Matias-Guiu, X.] Bellvitge Univ Hosp, Dept Pathol, CIBERONC, Barcelona, Spain; [Perez-Fidalgo, A.] Clin Valencia Univ Hosp, Dept Med Oncol, CIBERONC, Valencia, Spain; [Vieites, B.] Virgen del Rocio Univ Hosp, Dept Pathol, Seville, Spain; [Romero, I.] Inst Valenciano Oncol, Dept Med Oncol, Valencia, Spain; [Palacios, J.] Ramon y Cajal Univ Hosp, IRICYS, Dept Pathol, Ctra Colmenar Viejo,Km 9,1, Madrid 28034, Spain; [Palacios, J.] Univ Alcala De Henares, CIBERONC, Ctra Colmenar Viejo,Km 9,1, Madrid 28034, Spain</t>
  </si>
  <si>
    <t>Oaknin, A (reprint author), Vall dHebron Univ Hosp, Vall dHebron Inst Oncol VHIO, Dept Med Oncol, Passeig Vall dHebron 119-129, Barcelona 08035, Spain.; Palacios, J (reprint author), Ramon y Cajal Univ Hosp, IRICYS, Dept Pathol, Ctra Colmenar Viejo,Km 9,1, Madrid 28034, Spain.; Palacios, J (reprint author), Univ Alcala De Henares, CIBERONC, Ctra Colmenar Viejo,Km 9,1, Madrid 28034, Spain.</t>
  </si>
  <si>
    <t>Recommendations for biomarker testing in epithelial ovarian cancer: a National Consensus Statement by the Spanish Society of Pathology and the Spanish Society of Medical Oncology (vol 20, pg 274, 2017)</t>
  </si>
  <si>
    <t>Pelaez-Garcia, A; Yebenes, L; Berjon, A; Angulo, A; Zamora, P; Sanchez-Mendez, JI; Espinosa, E; Redondo, A; Heredia-Soto, V; Mendiola, M; Feliu, J; Hardisson, D</t>
  </si>
  <si>
    <t>Comparison of risk classification between EndoPredict and MammaPrint in ER-positive/HER2-negative primary invasive breast cancer</t>
  </si>
  <si>
    <t>[Pelaez-Garcia, Alberto; Yebenes, Laura; Berjon, Alberto; Mendiola, Marta; Hardisson, David] Hosp Univ La Paz, Dept Pathol, IdiPAZ, Madrid, Spain; [Pelaez-Garcia, Alberto; Yebenes, Laura; Berjon, Alberto; Sanchez-Mendez, Jose Ignacio; Heredia-Soto, Victoria; Mendiola, Marta; Hardisson, David] Hosp Univ La Paz, Mol Pathol &amp; Therapeut Targets Grp, IdiPAZ, Madrid, Spain; [Pelaez-Garcia, Alberto; Heredia-Soto, Victoria; Mendiola, Marta; Hardisson, David] Hosp Univ La Paz, INGEMM, IdiPAZ, Mol Pathol Diagnost Unit, Madrid, Spain; [Angulo, Antonia] Myriad Genet Espana SLU, Madrid, Spain; [Zamora, Pilar; Espinosa, Enrique; Redondo, Andres; Feliu, Jaime] Hosp Univ La Paz, IdiPAZ, Dept Med Oncol, Madrid, Spain; [Zamora, Pilar; Sanchez-Mendez, Jose Ignacio; Espinosa, Enrique; Redondo, Andres; Feliu, Jaime; Hardisson, David] Univ Autonoma Madrid, Fac Med, Madrid, Spain; [Zamora, Pilar; Espinosa, Enrique; Redondo, Andres; Feliu, Jaime] Hosp Univ La Paz, Translat Oncol Grp, IdiPAZ, Madrid, Spain; [Sanchez-Mendez, Jose Ignacio] Hosp Univ La Paz, Dept Obstet &amp; Gynecol, IdiPAZ, Breast Canc Unit, Madrid, Spain; [Espinosa, Enrique; Heredia-Soto, Victoria; Feliu, Jaime] Minist Econ Ind &amp; Competitividad, Inst Salud Carlos III, Ctr Invest Biorned Red Canc CIBERONC, Madrid, Spain</t>
  </si>
  <si>
    <t>Hardisson, D (reprint author), Hosp Univ La Paz, Dept Pathol, IdiPAZ, Madrid, Spain.; Hardisson, D (reprint author), Hosp Univ La Paz, Mol Pathol &amp; Therapeut Targets Grp, IdiPAZ, Madrid, Spain.; Hardisson, D (reprint author), Hosp Univ La Paz, INGEMM, IdiPAZ, Mol Pathol Diagnost Unit, Madrid, Spain.; Hardisson, D (reprint author), Univ Autonoma Madrid, Fac Med, Madrid, Spain.</t>
  </si>
  <si>
    <t>e0183452</t>
  </si>
  <si>
    <t>Rincon-Fernandez, D; Culler, MD; Tsomaia, N; Moreno-Bueno, G; Luque, RM; Gahete, MD; Castano, JP</t>
  </si>
  <si>
    <t>In1-ghrelin splicing variant is associated with reduced disease-free survival of breast cancer patients and increases malignancy of breast cancer cells lines</t>
  </si>
  <si>
    <t>CARCINOGENESIS</t>
  </si>
  <si>
    <t>[Rincon-Fernandez, David; Luque, Raul M.; Gahete, Manuel D.; Castano, Justo P.] Inst Maimonides Invest Biomed Cordoba IMIBIC, Cordoba, Spain; [Rincon-Fernandez, David; Luque, Raul M.; Gahete, Manuel D.; Castano, Justo P.] Univ Cordoba, Dept Cell Biol Physiol &amp; Immunol, Cordoba, Spain; [Rincon-Fernandez, David; Luque, Raul M.; Gahete, Manuel D.; Castano, Justo P.] Hosp Univ Reina Sofia, Cordoba, Spain; [Rincon-Fernandez, David; Luque, Raul M.; Gahete, Manuel D.; Castano, Justo P.] CIBER Fisiopatol Obesidad &amp; Nutr CIBERObn, Cordoba, Spain; [Culler, Michael D.; Tsomaia, Natia] Ipsen Biosci Inc, Cambridge, MA 02142 USA; [Moreno-Bueno, Gema] UAM, Inst Invest Biomed Alberto Sols, CSIC, IdiPaz,Dept Bioquim, Madrid, Spain; [Moreno-Bueno, Gema] MD Anderson Int Fdn, Madrid, Spain; [Moreno-Bueno, Gema] Ctr Invest Biomed Red Canc CIBERONC, Madrid, Spain</t>
  </si>
  <si>
    <t>Luque, RM; Gahete, MD; Castano, JP (reprint author), Inst Maimonides Invest Biomed Cordoba IMIBIC, Cordoba, Spain.; Luque, RM; Gahete, MD; Castano, JP (reprint author), Univ Cordoba, Dept Cell Biol Physiol &amp; Immunol, Cordoba, Spain.; Luque, RM; Gahete, MD; Castano, JP (reprint author), Hosp Univ Reina Sofia, Cordoba, Spain.; Luque, RM; Gahete, MD; Castano, JP (reprint author), CIBER Fisiopatol Obesidad &amp; Nutr CIBERObn, Cordoba, Spain.</t>
  </si>
  <si>
    <t>0143-3334</t>
  </si>
  <si>
    <t>Ahnen, ML; Ansoldi, S; Antonelli, LA; Arcaro, C; Baack, D; Babic, A; Banerjee, B; Bangale, P; de Almeida, UB; Barrio, JA; Gonzalez, JB; Bednarek, W; Bernardini, E; Berse, RC; Berti, A; Bhattacharyya, W; Biland, A; Blanch, O; Bonnoli, G; Carosi, R; Carosi, A; Ceribella, G; Chatterjee, A; Colak, SM; Colin, P; Colombo, E; Contreras, JL; Cortina, J; Covino, S; Cumani, P; Da Vela, P; Dazzi, F; De Angelis, A; De Lotto, B; Delfino, M; Delgado, J; Di Pierro, F; Dominguez, A; Prester, DD; Dorner, D; Doro, M; Einecke, S; Elsaesser, D; Ramazani, VF; Fernandez-Barral, A; Fidalgo, D; Fonseca, MV; Font, L; Fruck, C; Galindo, D; Lopez, RJG; Garczarczyk, M; Gaug, M; Giammaria, P; Godinovic, N; Gora, D; Guberman, D; Hadasch, D; Hahn, A; Hassan, T; Hayashida, M; Herrera, J; Hose, J; Hrupec, D; Ishio, K; Konno, Y; Kubo, H; Kushida, J; Kuvezdic, D; Lelas, D; Lindfors, E; Lombardi, S; Longo, F; Lopez, M; Maggio, C; Majumdar, P; Makariev, M; Maneva, G; Manganaro, M; Mannheim, K; Maraschi, L; Mariotti, M; Martinez, M; Masuda, S; Mazin, D; Mielke, K; Minev, M; Miranda, JM; Mirzoyan, R; Moralejo, A; Moreno, V; Moretti, E; Nagayoshi, T; Neustroev, V; Niedzwiecki, A; Rosillo, MN; Nigro, C; Nilsson, K; Ninci, D; Nishijima, K; Noda, K; Nogues, L; Paiano, S; Palacio, J; Paneque, D; Paoletti, R; Paredes, JM; Pedaletti, G; Peresano, M; Persic, M; Moroni, PGP; Prandini, E; Puljak, I; Garcia, JR; Reichardt, I; Rhode, W; Ribo, M; Rico, J; Righi, C; Rugliancich, A; Saito, T; Satalecka, K; Schweizer, T; Sitarek, J; Snidaric, I; Sobczynska, D; Stamerra, A; Strzys, M; Suric, T; Takahashi, M; Takalo, L; Tavecchio, F; Temnikov, P; Terzic, T; Teshima, M; Torres-Alba, N; Treves, A; Tsujimoto, S; Vanzo, G; Acosta, MV; Vovk, I; Ward, JE; Will, M; Zaric, D</t>
  </si>
  <si>
    <t>Indirect dark matter searches in the dwarf satellite galaxy Ursa Major II with the MAGIC telescopes</t>
  </si>
  <si>
    <t>JOURNAL OF COSMOLOGY AND ASTROPARTICLE PHYSICS</t>
  </si>
  <si>
    <t>[Ahnen, M. L.; Biland, A.] Swiss Fed Inst Technol, CH-8093 Zurich, Switzerland; [Ansoldi, S.; Berti, A.; De Lotto, B.; Longo, F.; Peresano, M.; Persic, M.; Treves, A.] Univ Udine, I-33100 Udine, Italy; [Ansoldi, S.; Berti, A.; De Lotto, B.; Longo, F.; Peresano, M.; Persic, M.; Treves, A.] INFN Trieste, I-33100 Udine, Italy; [Antonelli, L. A.; Carosi, A.; Covino, S.; Dazzi, F.; Giammaria, P.; Lombardi, S.; Maraschi, L.; Righi, C.; Stamerra, A.; Tavecchio, F.] Natl Inst Astrophys INAF, I-00136 Rome, Italy; [Arcaro, C.; Bernardini, E.; De Angelis, A.; Di Pierro, F.; Doro, M.; Mariotti, M.; Paiano, S.; Prandini, E.; Reichardt, I.] Univ Padua, I-35131 Padua, Italy; [Arcaro, C.; Bernardini, E.; De Angelis, A.; Di Pierro, F.; Doro, M.; Mariotti, M.; Paiano, S.; Prandini, E.; Reichardt, I.] INFN, I-35131 Padua, Italy; [Baack, D.; Berse, R. Ch.; Einecke, S.; Elsaesser, D.; Mielke, K.; Rhode, W.] Tech Univ Dortmund, D-44221 Dortmund, Germany; [Babic, A.; Prester, D. Dominis; Godinovic, N.; Hrupec, D.; Kuvezdic, D.; Lelas, D.; Puljak, I.; Snidaric, I.; Suric, T.; Terzic, T.; Zaric, D.] Univ Rijeka, Croatian MAGIC Consortium, Split 21000, Croatia; [Babic, A.; Prester, D. Dominis; Godinovic, N.; Hrupec, D.; Kuvezdic, D.; Lelas, D.; Puljak, I.; Snidaric, I.; Suric, T.; Terzic, T.; Zaric, D.] Univ Split, FESB, Split 21000, Croatia; [Babic, A.; Prester, D. Dominis; Godinovic, N.; Hrupec, D.; Kuvezdic, D.; Lelas, D.; Puljak, I.; Snidaric, I.; Suric, T.; Terzic, T.; Zaric, D.] Univ Zagreb, FER, Zagreb 10000, Croatia; [Babic, A.; Prester, D. Dominis; Godinovic, N.; Hrupec, D.; Kuvezdic, D.; Lelas, D.; Puljak, I.; Snidaric, I.; Suric, T.; Terzic, T.; Zaric, D.] Univ Osijek, Osijek 31000, Croatia; [Babic, A.; Prester, D. Dominis; Godinovic, N.; Hrupec, D.; Kuvezdic, D.; Lelas, D.; Puljak, I.; Snidaric, I.; Suric, T.; Terzic, T.; Zaric, D.] Rudjer Boskovic Inst, Zagreb 10000, Croatia; [Banerjee, B.; Chatterjee, A.; Majumdar, P.] HBNI, Saha Inst Nucl Phys, 1-AF Bidhannagar, Kolkata 700064, India; [Bangale, P.; Barres de Almeida, U.; Ceribella, G.; Colin, P.; Fruck, C.; Hahn, A.; Hose, J.; Ishio, K.; Mazin, D.; Mirzoyan, R.; Moretti, E.; Paneque, D.; Garcia, J. R.; Schweizer, T.; Strzys, M.; Teshima, M.; Vovk, I.; Will, M.] Max Planck Inst Phys &amp; Astrophys, D-80805 Munich, Germany; [Barres de Almeida, U.] URCA, CBPF, BR-22290180 Rio De Janeiro, RJ, Brazil; [Barrio, J. A.; Contreras, J. L.; Dominguez, A.; Fidalgo, D.; Fonseca, M. V.; Lopez, M.; Nievas Rosillo, M.] Univ Complutense, Unidad Particulas &amp; Cosmol UPARCOS, E-28040 Madrid, Spain; [Becerra Gonzalez, J.; Colombo, E.; Garcia Lopez, R. J.; Herrera, J.; Manganaro, M.; Vanzo, G.; Vazquez Acosta, M.] Inst Astrofis Canarias, E-38200 San Cristobal la Laguna, Spain; [Becerra Gonzalez, J.; Colombo, E.; Garcia Lopez, R. J.; Herrera, J.; Manganaro, M.; Vanzo, G.; Vazquez Acosta, M.] Univ La Laguna, Dpto Astrofis, E-38206 Tenerife, Spain; [Bednarek, W.; Niedzwiecki, A.; Sitarek, J.; Sobczynska, D.] Univ Lodz, Dept Astrophys, PL-90236 Lodz, Poland; [Bernardini, E.; Bhattacharyya, W.; Garczarczyk, M.; Gora, D.; Nigro, C.; Pedaletti, G.; Satalecka, K.] Deutsch Elektronen Synchrotron DESY, D-15738 Zeuthen, Germany; [Blanch, O.; Colak, S. M.; Cortina, J.; Cumani, P.; Delfino, M.; Delgado, J.; Fernandez-Barral, A.; Guberman, D.; Hassan, T.; Martinez, M.; Moralejo, A.; Ninci, D.; Noda, K.; Nogues, L.; Palacio, J.; Rico, J.; Ward, J. E.] Barcelona Inst Sci &amp; Technol, IFAE, E-08193 Bellaterra, Barcelona, Spain; [Bonnoli, G.; Carosi, R.; Da Vela, P.; Miranda, J. M.; Paoletti, R.; Rugliancich, A.] Univ Siena, I-53100 Siena, Italy; [Bonnoli, G.; Carosi, R.; Da Vela, P.; Miranda, J. M.; Paoletti, R.; Rugliancich, A.] INFN Pisa, I-53100 Siena, Italy; [Dorner, D.; Mannheim, K.] Univ Wurzburg, D-97074 Wurzburg, Germany; [Ramazani, V. Fallah; Lindfors, E.; Neustroev, V.; Nilsson, K.; Takalo, L.] Univ Turku, Tuorla Observ, Finnish MAGIC Consortium, Vaisalantie 20, FI-21500 Piikkio, Finland; [Ramazani, V. Fallah; Lindfors, E.; Neustroev, V.; Nilsson, K.; Takalo, L.] Univ Turku, Finnish Ctr Astron ESO FINCA, Vaisalantie 20, FI-21500 Piikkio, Finland; [Ramazani, V. Fallah; Lindfors, E.; Neustroev, V.; Nilsson, K.; Takalo, L.] Univ Oulu, Astron Div, FI-90014 Oulu, Finland; [Font, L.; Gaug, M.; Maggio, C.; Moreno, V.] Univ Autonoma Barcelona, Dept Fis, E-08193 Bellaterra, Spain; [Font, L.; Gaug, M.; Maggio, C.; Moreno, V.] Univ Autonoma Barcelona, CERES, IEEC, E-08193 Bellaterra, Spain; [Galindo, D.; Paredes, J. M.; Ribo, M.; Torres-Alba, N.] Univ Barcelona, ICC, IEEC, E-08028 Barcelona, Spain; [Ansoldi, S.; Hadasch, D.; Hayashida, M.; Konno, Y.; Kubo, H.; Kushida, J.; Masuda, S.; Mazin, D.; Nagayoshi, T.; Nishijima, K.; Saito, T.; Sitarek, J.; Takahashi, M.; Teshima, M.; Tsujimoto, S.] Univ Tokyo, ICRR, Japanese MAGIC Consortium, Chiba 2778582, Japan; [Ansoldi, S.; Hadasch, D.; Hayashida, M.; Konno, Y.; Kubo, H.; Kushida, J.; Masuda, S.; Mazin, D.; Nagayoshi, T.; Nishijima, K.; Saito, T.; Sitarek, J.; Takahashi, M.; Teshima, M.; Tsujimoto, S.] Kyoto Univ, Dept Phys, Kyoto 6068502, Japan; [Ansoldi, S.; Hadasch, D.; Hayashida, M.; Konno, Y.; Kubo, H.; Kushida, J.; Masuda, S.; Mazin, D.; Nagayoshi, T.; Nishijima, K.; Saito, T.; Sitarek, J.; Takahashi, M.; Teshima, M.; Tsujimoto, S.] Tokai Univ, Hiratsuka, Kanagawa 2591292, Japan; [Ansoldi, S.; Hadasch, D.; Hayashida, M.; Konno, Y.; Kubo, H.; Kushida, J.; Masuda, S.; Mazin, D.; Nagayoshi, T.; Nishijima, K.; Saito, T.; Sitarek, J.; Takahashi, M.; Teshima, M.; Tsujimoto, S.] Univ Tokushima, Tokushima 7708502, Japan; [Makariev, M.; Maneva, G.; Minev, M.; Temnikov, P.] Bulgarian Acad Sci, Inst Nucl Res &amp; Nucl Energy, BG-1784 Sofia, Bulgaria; [Moroni, P. G. Prada] Univ Pisa, I-56126 Pisa, Italy; [Moroni, P. G. Prada] INFN Pisa, I-56126 Pisa, Italy; [Bernardini, E.] Humboldt Univ, Inst Phys, D-12489 Berlin, Germany; [Berti, A.; Longo, F.] Univ Trieste, Dipartimento Fis, I-34127 Trieste, Italy; [Delfino, M.] PIC, E-08193 Bellaterra, Barcelona, Spain; [Persic, M.] INAF Trieste, Trieste, Italy; [Persic, M.] Univ Bologna, Dept Phys &amp; Astron, Bologna, Italy</t>
  </si>
  <si>
    <t>Giammaria, P; Lombardi, S (reprint author), Natl Inst Astrophys INAF, I-00136 Rome, Italy.; Acosta, MV (reprint author), Inst Astrofis Canarias, E-38200 San Cristobal la Laguna, Spain.; Acosta, MV (reprint author), Univ La Laguna, Dpto Astrofis, E-38206 Tenerife, Spain.; Palacio, J (reprint author), Barcelona Inst Sci &amp; Technol, IFAE, E-08193 Bellaterra, Barcelona, Spain.</t>
  </si>
  <si>
    <t>1475-7516</t>
  </si>
  <si>
    <t>Bresson, L; Faraldo, MM; Di-Cicco, A; Quintanilla, M; Glukhova, MA; Deugnier, MA</t>
  </si>
  <si>
    <t>Podoplanin regulates mammary stem cell function and tumorigenesis by potentiating Wnt/beta-catenin signaling</t>
  </si>
  <si>
    <t>DEVELOPMENT</t>
  </si>
  <si>
    <t>[Bresson, Laura; Faraldo, Marisa M.; Di-Cicco, Amandine; Glukhova, Marina A.; Deugnier, Marie-Ange] PSL Res Univ, CNRS, Inst Curie, UMR144, F-75248 Paris, France; [Bresson, Laura] Univ Paris Saclay, Univ Paris Sud, F-91405 Orsay, France; [Bresson, Laura] Univ Paris 06, UPMC, Sorbonne Univ, F-75005 Paris, France; [Faraldo, Marisa M.; Glukhova, Marina A.; Deugnier, Marie-Ange] INSERM, F-75013 Paris, France; [Quintanilla, Miguel] CSIC, UAM, Inst Invest Biomed Alberto Sols, Madrid, Spain</t>
  </si>
  <si>
    <t>Deugnier, MA (reprint author), PSL Res Univ, CNRS, Inst Curie, UMR144, F-75248 Paris, France.; Deugnier, MA (reprint author), INSERM, F-75013 Paris, France.</t>
  </si>
  <si>
    <t>0950-1991</t>
  </si>
  <si>
    <t>UNSP dev160382</t>
  </si>
  <si>
    <t>Figueras, A; Alsina-Sanchis, E; Lahiguera, A; Abreu, M; Muinelo-Romay, L; Moreno-Bueno, G; Casanovas, O; Graupera, M; Matias-Guiu, X; Vidal, A; Villanueva, A; Vinals, F</t>
  </si>
  <si>
    <t>A Role for CXCR4 in Peritoneal and Hematogenous Ovarian Cancer Dissemination</t>
  </si>
  <si>
    <t>MOLECULAR CANCER THERAPEUTICS</t>
  </si>
  <si>
    <t>[Figueras, Agnes; Alsina-Sanchis, Elisenda; Lahiguera, Alvaro; Casanovas, Oriol; Graupera, Mariona; Villanueva, Alberto; Vinals, Francesc] Hosp Duran &amp; Reynals, Program Canc Therapeut Resistance ProCURE, Inst Catala Oncol, Barcelona, Spain; [Figueras, Agnes; Alsina-Sanchis, Elisenda; Lahiguera, Alvaro; Casanovas, Oriol; Graupera, Mariona; Matias-Guiu, Xavier; Vidal, August; Villanueva, Alberto; Vinals, Francesc] Inst Invest Biomed Bellvitge IDIBELL, Barcelona, Spain; [Abreu, Manuel; Muinelo-Romay, Laura] Hlth Res Inst Santiago de Compostela IDIS, Liquid Biopsy Anal Unit, Oncomet, Santiago De Compostela, Spain; [Abreu, Manuel; Muinelo-Romay, Laura; Moreno-Bueno, Gema; Matias-Guiu, Xavier] Ctr Invest Biomed Red Canc CIBERONC, Madrid, Spain; [Moreno-Bueno, Gema] Univ Autonoma Madrid, Dept Bioquim, Inst Invest Biomed Alberto Sols, CSIC,IdiPaz, Madrid, Spain; [Moreno-Bueno, Gema] MD Anderson Int Fdn, Madrid, Spain; [Graupera, Mariona] Inst Invest Biomed Bellvitge IDIBELL, Oncol Mol Lab, Barcelona, Spain; [Matias-Guiu, Xavier; Vidal, August] Hosp Univ Bellvitge, Serv Anat Patol, Barcelona, Spain; [Vidal, August; Villanueva, Alberto] Xenopat, Carrer Feixa Llarga S-N, Barcelona, Spain; [Vidal, August] Univ Barcelona, Dept Patol &amp; Terapeut Expt, Barcelona, Spain; [Vinals, Francesc] Univ Barcelona, Dept Ciencies Fisiol, Barcelona, Spain</t>
  </si>
  <si>
    <t>Vinals, F (reprint author), IDIBELL, ICO, Gran Via 199, E-08908 Barcelona, Spain.</t>
  </si>
  <si>
    <t>1535-7163</t>
  </si>
  <si>
    <t>Hernandez-Boluda, JC; Pereira, A; Correa, JG; Alvarez-Larran, A; Ferrer-Marin, F; Raya, JM; Martinez-Lopez, J; Velez, P; Perez-Encinas, M; Estrada, N; Garcia-Gutierrez, V; Fox, ML; Payer, A; Kerguelen, A; Cuevas, B; Duran, MA; Ramirez, MJ; Gomez-Casares, MT; Mata-Vazquez, MI; Mora, E; Gomez, M; Cervantes, F</t>
  </si>
  <si>
    <t>Prognostic risk models for transplant decision-making in myelofibrosis</t>
  </si>
  <si>
    <t>ANNALS OF HEMATOLOGY</t>
  </si>
  <si>
    <t>[Hernandez-Boluda, Juan-Carlos; Gomez, Montse] Hosp Clin Univ, INCLIVA, Dept Hematol, Avd Blasco Ibanez 17, Valencia 46010, Spain; [Pereira, Arturo] Univ Barcelona, Hosp Clin, IDIBAPS, Hemotherapy &amp; Hemostasis Dept, Barcelona, Spain; [Correa, Juan-Gonzalo; Cervantes, Francisco] Univ Barcelona, Hosp Clin, IDIBAPS, Dept Hematol, Barcelona, Spain; [Alvarez-Larran, Alberto] Hosp del Mar, IMIM, Dept Hematol, Barcelona, Spain; [Ferrer-Marin, Francisca] UCAM, Hematol &amp; Med Oncol Dept, Hosp Morales Meseguer, CIBERER,IMIB Arrixaca, Murcia, Spain; [Raya, Jose-Maria] Hosp Univ Canarias, Dept Hematol, Tenerife, Spain; [Martinez-Lopez, Joaquin] Hosp 12 Octubre, Dept Hematol, Madrid, Spain; [Velez, Patricia] Hosp Duran &amp; Reynals, Inst Catala Oncol, Dept Hematol, Barcelona, Spain; [Perez-Encinas, Manuel] Hosp Clin Univ, Dept Hematol, Santiago De Compostela, Spain; [Estrada, Natalia] Autonomous Univ Barcelona, Dept Hematol, Josep Carreras Leukemia Res Inst, Inst Catala Oncol,Hosp Germans Trias &amp; Pujol, Badalona, Spain; [Garcia-Gutierrez, Valentin] Hosp Ramon &amp; Cajal, Dept Hematol, Madrid, Spain; [Fox, Maria-Laura] Hosp Valle De Hebron, Dept Hematol, Barcelona, Spain; [Payer, Angel] Hosp Univ Cent Asturias, Dept Hematol, Oviedo, Spain; [Kerguelen, Ana] Hosp La Paz, Dept Hematol, Madrid, Spain; [Cuevas, Beatriz] Hosp Univ Burgos, Dept Hematol, Burgos, Spain; [Duran, Maria-Antonia] Hosp Son Espases, Dept Hematol, Mallorca, Spain; [Ramirez, Maria-Jose] Hosp Jerez, Dept Hematol, Cadiz, Spain; [Gomez-Casares, Maria-Teresa] Hosp Dr Negrin, Dept Hematol, Las Palmas Gran Canaria, Spain; [Mata-Vazquez, Maria-Isabel] Hosp Costa del Sol, Dept Hematol, Marbella, Spain; [Mora, Elvira] Hosp La Fe, Dept Hematol, IIS La Fe, Valencia, Spain</t>
  </si>
  <si>
    <t>Hernandez-Boluda, JC (reprint author), Hosp Clin Univ, INCLIVA, Dept Hematol, Avd Blasco Ibanez 17, Valencia 46010, Spain.</t>
  </si>
  <si>
    <t>0939-5555</t>
  </si>
  <si>
    <t>Bello, IF; Jimenez-Yuste, V; de Paz, R; Salces, MM; Sanz, RJ; Manzano, EM; Arias-Salgado, EG; Roman, MTA; Pollmar, MIR; Goyanes, I; Butta, NV</t>
  </si>
  <si>
    <t>Factors Involved in Maintaining Haemostasis in Patients with Myelodysplastic Syndrome</t>
  </si>
  <si>
    <t>[Fernandez Bello, Ihosvany; Jimenez-Yuste, Victor; de Paz, Raquel; Martin Salces, Monica; Justo Sanz, Raul; Monzon Manzano, Elena; Alvarez Roman, Maria Teresa; Rivas Pollmar, Maria Isabel; Goyanes, Isabel; Butta, Nora V.] Univ Hosp La Paz, Hematol &amp; Hemotherapy Unit, Madrid, Spain; [Fernandez Bello, Ihosvany; Jimenez-Yuste, Victor; de Paz, Raquel; Martin Salces, Monica; Justo Sanz, Raul; Monzon Manzano, Elena; Alvarez Roman, Maria Teresa; Rivas Pollmar, Maria Isabel; Butta, Nora V.] Hosp La Paz Inst Hlth Res IdiPaz, Madrid, Spain; [Jimenez-Yuste, Victor] Univ Autonoma Madrid, Madrid, Spain; [Arias-Salgado, Elena G.] Adv Med Projects Madrid, Madrid, Spain</t>
  </si>
  <si>
    <t>Butta, NV (reprint author), Univ Hosp La Paz, IdiPaz, Hematol &amp; Hemotherapy Unit, Paseo Castellana 261, Madrid 28046, Spain.</t>
  </si>
  <si>
    <t>del Castillo, FJ; Munoz, G; Garcia-Seisdedos, D; Sanchez-Herranz, A; Morado, M; Valles, A; Piris, M; Martin-Moro, F; Sanz-Ruperez, A; Lopez-Jimenez, J; Villarrubia, J</t>
  </si>
  <si>
    <t>Fast genetic diagnosis of lysosomal disorders by means of a novel NGS-based resequencing gene panel</t>
  </si>
  <si>
    <t>[del Castillo, Francisco J.; Munoz, Gloria; Garcia-Seisdedos, David; Sanchez-Herranz, Antonio; Valles, Ana; Piris, Miguel; Martin-Moro, Fernando; Sanz-Ruperez, Alejandro; Lopez-Jimenez, Javier; Villarrubia, Jesus] Hosp Univ Ramon &amp; Cajal, IRYCIS, Madrid, Spain; [Morado, Marta] Hosp Univ La Paz, Madrid, Spain</t>
  </si>
  <si>
    <t>S38</t>
  </si>
  <si>
    <t>Hernandez-Boluda, JC; Pereira, A; Correa, JG; Alvarez-Larran, A; Ferrer-Marin, F; Raya, JM; Martinez-Lopez, J; Perez-Encinas, M; Estrada, N; Velez, P; Fox, ML; Garcia-Gutierrez, V; Payer, A; Kerguelen, A; Cuevas, B; Duran, MA; Ramirez, MJ; Gomez-Casares, MT; Mata-Vazquez, MI; Mora, E; Martinez-Valverde, C; Gomez, M; Cervantes, F</t>
  </si>
  <si>
    <t>Performance of the myelofibrosis secondary to PV and ET-prognostic model (MYSEC-PM) in a series of 262 patients from the Spanish registry of myelofibrosis</t>
  </si>
  <si>
    <t>LEUKEMIA</t>
  </si>
  <si>
    <t>[Hernandez-Boluda, J-C; Gomez, M.] Hosp Clin, Hematol Dept, Valencia, Spain; [Pereira, A.] Hosp Clin Barcelona, Transfus Serv, Barcelona, Spain; [Correa, J-G; Cervantes, F.] Hosp Clin Barcelona, Hematol Dept, Barcelona, Spain; [Alvarez-Larran, A.] Hosp del Mar, Hematol Dept, Barcelona, Spain; [Ferrer-Marin, F.] Hosp Morales Meseguer, Hematol &amp; Med Oncol Dept, Murcia, Spain; [Raya, J-M] Hosp Univ Canarias, Hematol Dept, Tenerife, Spain; [Martinez-Lopez, J.] Hosp 12 Octubre, Hematol Dept, Madrid, Spain; [Perez-Encinas, M.] Hosp Clin, Hematol Dept, Santiago De Compostela, Spain; [Estrada, N.] Hosp Badalona Germans Trias &amp; Pujol, Hematol Dept, Badalona, Spain; [Velez, P.] Hosp Duran I Reynals, Hematol Dept, Lhospitalet De Llobregat, Spain; [Fox, M-L] Hosp Valle De Hebron, Hematol Dept, Barcelona, Spain; [Garcia-Gutierrez, V.] Hosp Ramon &amp; Cajal, Hematol Dept, Madrid, Spain; [Payer, A.] Hosp Univ Cent Asturias, Hematol Dept, Oviedo, Spain; [Kerguelen, A.] Hosp La Paz, Hematol Dept, Madrid, Spain; [Cuevas, B.] Hosp Univ Burgos, Hematol Dept, Burgos, Spain; [Duran, M-A] Hosp Son Espases, Hematol Dept, Mallorca, Spain; [Ramirez, M-J] Hosp Jerez, Hematol Dept, Cadiz, Spain; [Gomez-Casares, M-T] Hosp Dr Negrin, Hematol Dept, Las Palmas Gran Canaria, Spain; [Mata-Vazquez, M-I] Hosp Costa del Sol, Hematol Dept, Marbella, Spain; [Mora, E.] Hosp La Fe, Hematol Dept, Valencia, Spain; [Martinez-Valverde, C.] Hosp Santa Creu &amp; Sant Pau, Hematol Dept, Barcelona, Spain</t>
  </si>
  <si>
    <t>Hernandez-Boluda, JC (reprint author), Hosp Clin, Hematol Dept, Valencia, Spain.</t>
  </si>
  <si>
    <t>0887-6924</t>
  </si>
  <si>
    <t>Azpilikueta, A; Bolanos, E; Lang, V; Labiano, S; Aznar, MA; Etxeberria, I; Teijeira, A; Rodriguez-Ruiz, ME; Perez-Gracia, JL; Jure-Kunkel, M; Zapata, JM; Rodriguez, MS; Melero, I</t>
  </si>
  <si>
    <t>Deubiquitinases A20 and CYLD modulate costimulatory signaling via CD137 (4-1BB)</t>
  </si>
  <si>
    <t>ONCOIMMUNOLOGY</t>
  </si>
  <si>
    <t>[Azpilikueta, Arantza; Bolanos, Elixabet; Labiano, Sara; Aznar, Maria A.; Etxeberria, Inaki; Teijeira, Alvaro; Rodriguez-Ruiz, Maria E.; Melero, Ignacio] Univ Navarra, Ctr Appl Med Res CIMA, Div Immunol &amp; Immunotherapy, Pamplona, Spain; [Azpilikueta, Arantza; Bolanos, Elixabet; Labiano, Sara; Aznar, Maria A.; Etxeberria, Inaki; Teijeira, Alvaro; Rodriguez-Ruiz, Maria E.; Perez-Gracia, Jose L.; Melero, Ignacio] Inst Invest Sanitaria Navarra IdISNA, Pamplona, Spain; [Lang, Valerie] Mesechymal Stem Cell Lab, Fdn Stem Cell Res, Inbiomed Fdn, San Sebastian, Spain; [Rodriguez-Ruiz, Maria E.; Perez-Gracia, Jose L.; Melero, Ignacio] Univ Navarra, Univ Clin, Pamplona, Spain; [Jure-Kunkel, Maria] Bristol Myers Squibb, Lawrenceville, NJ USA; [Zapata, Juan M.] UAM, CSIC, Inst Invest Biomed Alberto Sols, Madrid, Spain; [Rodriguez, Manuel S.] Univ Toulouse, IPBS, Inst Technol Avancees Sci Vivant ITAV, CNRS,UPS, Toulouse, France; [Melero, Ignacio] Ctr Invest Biomed Red CIBERONC, Madrid, Spain</t>
  </si>
  <si>
    <t>Melero, I (reprint author), CIMA, Avda Pio 12,55, Pamplona 31008, Spain.</t>
  </si>
  <si>
    <t>2162-402X</t>
  </si>
  <si>
    <t>e1368605</t>
  </si>
  <si>
    <t>Gamez, A; Yuste-Checa, P; Brasil, S; Briso-Montiano, A; Desviat, LR; Ugarte, M; Perez-Cerda, C; Perez, B</t>
  </si>
  <si>
    <t>Protein misfolding diseases: Prospects of pharmacological treatment</t>
  </si>
  <si>
    <t>[Perez, B.] Univ Autonoma Madrid, Ctr Diagnost Enfermedades Mol, Ctr Biol Mol SO UAM CSIC, Campus Cantoblanco, Madrid, Spain; Inst Invest Sanitaria IdiPAZ, Ctr Invest Biomed Red Enfermedades Raras CIBERER, Madrid, Spain</t>
  </si>
  <si>
    <t>Perez, B (reprint author), Univ Autonoma Madrid, Ctr Diagnost Enfermedades Mol, Ctr Biol Mol SO UAM CSIC, Campus Cantoblanco, Madrid, Spain.</t>
  </si>
  <si>
    <t>Izquierdo-Serra, M; Martinez-Monseny, AF; Lopez, L; Carrillo-Garcia, J; Edo, A; Ortigoza-Escobar, JD; Garcia, O; Cancho-Candela, R; Carrasco-Marina, ML; Gutierrez-Solana, LG; Cuadras, D; Muchart, J; Montero, R; Artuch, R; Perez-Cerda, C; Perez, B; Perez-Duenas, B; Macaya, A; Fernandez-Fernandez, JM; Serrano, M</t>
  </si>
  <si>
    <t>Stroke-Like Episodes and Cerebellar Syndrome in Phosphomannomutase Deficiency (PMM2-CDG): Evidence for Hypoglycosylation-Driven Channelopathy</t>
  </si>
  <si>
    <t>[Izquierdo-Serra, Merce; Carrillo-Garcia, Julia; Edo, Albert; Fernandez-Fernandez, Jose M.] Univ Pompeu Fabra, Dept Ciencies Expt &amp; Salut, Lab Fisiol Mol, Barcelona 08003, Spain; [Martinez-Monseny, Antonio F.; Serrano, Mercedes] Hosp St Joan de Deu, Genet Med &amp; Rare Dis Pediat Inst, Barcelona 08002, Spain; [Lopez, Laura; Gutierrez-Solana, Luis G.] Hosp Infantil Univ Nino Jesus Madrid, Dept Pediat, Unit Child Neurol, Madrid 28009, Spain; [Dario Ortigoza-Escobar, Juan; Muchart, Jordi; Montero, Raquel; Artuch, Rafael; Perez-Duenas, Belen; Serrano, Mercedes] Hosp San Juan Dios, Neuropediat Dept, Barcelona 08002, Spain; [Dario Ortigoza-Escobar, Juan; Muchart, Jordi; Montero, Raquel; Artuch, Rafael; Perez-Duenas, Belen; Serrano, Mercedes] Hosp San Juan Dios, Dept Radiol, Barcelona 08002, Spain; [Dario Ortigoza-Escobar, Juan; Muchart, Jordi; Montero, Raquel; Artuch, Rafael; Perez-Duenas, Belen; Serrano, Mercedes] Hosp San Juan Dios, Dept Clin Biochem, Barcelona 08002, Spain; [Dario Ortigoza-Escobar, Juan; Muchart, Jordi; Montero, Raquel; Artuch, Rafael; Perez-Duenas, Belen; Serrano, Mercedes] Inst Salud Carlos III, Ctr Biomed Res Rare Dis CIBER ER U 703, Barcelona 08002, Spain; [Garcia, Oscar] Hosp Virgen de la Salud, Dept Pediat, Toledo 45004, Spain; [Cancho-Candela, Ramon] Hosp Univ Rio Hortega, Dept Pediat, Pediat Neurol Unit, Valladolid 47012, Spain; [Llanos Carrasco-Marina, M.] Hosp Univ Severo Ochoa, Neuropediat Dept, Serv Pediat, Madrid 28009, Spain; [Cuadras, Daniel] Fdn St Joan de Deu, Dept Stat, Barcelona 08002, Spain; [Perez-Cerda, Celia; Perez, Belen] Univ Autonoma Madrid UAM, Inst Salud Carlos III, Ctr Biomed Res Rare Dis CIBER ER Madrid U 746, Ctr Diagnost Enfermedades Mol CEDEM,IdiPAZ, Madrid 28009, Spain; [Macaya, Alfons] Univ Autonoma Barcelona, Hosp Univ Vall dHebron, Inst Recerca Vall dHebron, Grp Recerca Neurol Pediat,Seccio Neurol Pediat, Barcelona 08002, Spain</t>
  </si>
  <si>
    <t>Fernandez-Fernandez, JM (reprint author), Univ Pompeu Fabra, Dept Ciencies Expt &amp; Salut, Lab Fisiol Mol, Barcelona 08003, Spain.; Serrano, M (reprint author), Hosp St Joan de Deu, Genet Med &amp; Rare Dis Pediat Inst, Barcelona 08002, Spain.; Serrano, M (reprint author), Hosp San Juan Dios, Neuropediat Dept, Barcelona 08002, Spain.; Serrano, M (reprint author), Hosp San Juan Dios, Dept Radiol, Barcelona 08002, Spain.; Serrano, M (reprint author), Hosp San Juan Dios, Dept Clin Biochem, Barcelona 08002, Spain.; Serrano, M (reprint author), Inst Salud Carlos III, Ctr Biomed Res Rare Dis CIBER ER U 703, Barcelona 08002, Spain.</t>
  </si>
  <si>
    <t>Brasil, S; Briso-Montiano, A; Gamez, A; Underhaug, J; Flydai, MI; Desviat, L; Merinero, B; Ugarte, M; Martinez, A; Perez, B</t>
  </si>
  <si>
    <t>New perspectives for pharmacological chaperoning treatment in methylmalonic aciduria cblB type</t>
  </si>
  <si>
    <t>[Brasil, S.; Briso-Montiano, A.; Gamez, A.; Desviat, L.; Merinero, B.; Ugarte, M.; Perez, B.] Univ Autonoma Madrid, CSIC, Ctr Biol Mol SO, Ctr Diagnost Enfermedades Mol, Campus Cantoblanco, E-28049 Madrid, Spain; [Brasil, S.; Briso-Montiano, A.; Gamez, A.; Desviat, L.; Merinero, B.; Ugarte, M.; Perez, B.] Inst Invest Sanitaria IdiPAZ, CIBERER, Madrid, Spain; [Underhaug, J.] Univ Bergen, Dept Chem, Bergen, Norway; [Flydai, M. I.; Martinez, A.] Univ Bergen, Dept Biomed, Bergen, Norway; [Martinez, A.] Univ Bergen, KG Jebsen Ctr Neuropsychiat Disorders, Bergen, Norway</t>
  </si>
  <si>
    <t>Martinez, A (reprint author), Univ Bergen, Dept Biomed, Bergen, Norway.; Martinez, A (reprint author), Univ Bergen, KG Jebsen Ctr Neuropsychiat Disorders, Bergen, Norway.; Perez, B (reprint author), Univ Autonoma Madrid, CSIC, Ctr Biol Mol, Ctr Diagnost Enfermedades Mol, Madrid, Spain.</t>
  </si>
  <si>
    <t>Richard, E; Gallego-Villar, L; Rivera-Barahona, A; Oyarzabal, A; Perez, B; Rodriguez-Pombo, P; Desviat, LR</t>
  </si>
  <si>
    <t>Altered Redox Homeostasis in Branched-Chain Amino Acid Disorders, Organic Acidurias, and Homocystinuria</t>
  </si>
  <si>
    <t>OXIDATIVE MEDICINE AND CELLULAR LONGEVITY</t>
  </si>
  <si>
    <t>[Richard, Eva; Gallego-Villar, Lorena; Rivera-Barahona, Ana; Oyarzabal, Alfonso; Perez, Belen; Rodriguez-Pombo, Pilar; Desviat, Lourdes R.] Univ Autonoma Madrid, Ctr Biol Mol Severo Ochoa UAM CSIC, Ctr Diagnost Enfermedades Mol CEDEM, CIBERER,IdiPaz, Madrid, Spain</t>
  </si>
  <si>
    <t>Desviat, LR (reprint author), Univ Autonoma Madrid, Ctr Biol Mol Severo Ochoa UAM CSIC, Ctr Diagnost Enfermedades Mol CEDEM, CIBERER,IdiPaz, Madrid, Spain.</t>
  </si>
  <si>
    <t>1942-0900</t>
  </si>
  <si>
    <t>Aras-Lopez, R; Almeida, L; Andreu-Fernandez, V; Tovar, J; Martinez, L</t>
  </si>
  <si>
    <t>Anti-oxidants correct disturbance of redox enzymes in the hearts of rat fetuses with congenital diaphragmatic hernia</t>
  </si>
  <si>
    <t>PEDIATRIC SURGERY INTERNATIONAL</t>
  </si>
  <si>
    <t>[Aras-Lopez, Rosa; Martinez, L.] La Paz Univ Hosp IdiPAZ, Inst Hlth Res, Congenital Malformat Lab, Inst Med &amp; Mol Genet INGEMM, Madrid, Spain; [Almeida, L.] Univ Barcelona, Hosp Clin, Barcelona Ctr Maternal Fetal Med &amp; Neonatol, BCNatal, Barcelona, Spain; [Almeida, L.] Univ Barcelona, Hosp San Joan de Deu, IdiBaps, Barcelona, Spain; [Andreu-Fernandez, V.] Hosp Clinic Maternitat, Barcelona Ctr Maternal Fetal Med &amp; Neonatol, Fundacio Clin Recerca BiomeSd, BCNatal,GRIE,ICGON,Serv Neonatol, Barcelona, Spain; [Tovar, J.; Martinez, L.] Hosp Univ La Paz, Dept Pediat Surg, Madrid, Spain</t>
  </si>
  <si>
    <t>Aras-Lopez, R (reprint author), La Paz Univ Hosp IdiPAZ, Inst Hlth Res, Congenital Malformat Lab, Inst Med &amp; Mol Genet INGEMM, Madrid, Spain.</t>
  </si>
  <si>
    <t>0179-0358</t>
  </si>
  <si>
    <t>Morini, F; Zani, A; Conforti, A; van Heurn, E; Eaton, S; Puri, P; Rintala, R; Lukac, M; Kuebler, JF; Friedmacher, F; Wijnen, R; Tovar, JA; Pierro, A; Bagolan, P</t>
  </si>
  <si>
    <t>Current Management of Congenital Pulmonary Airway Malformations: A "European Pediatric Surgeons' Association" Survey</t>
  </si>
  <si>
    <t>EUROPEAN JOURNAL OF PEDIATRIC SURGERY</t>
  </si>
  <si>
    <t>[Morini, Francesco; Conforti, Andrea; Bagolan, Pietro] Bambino Gesu Childrens Res Hosp, Dept Med &amp; Surg Neonatol, Rome, Italy; [Zani, Augusto; Pierro, Agostino] Hosp Sick Children, Div Gen &amp; Thorac Surg, Toronto, ON, Canada; [van Heurn, Ernest] Vrije Univ Amsterdam Med Ctr, AMC, Dept Pediat Surg, Amsterdam, Netherlands; [Eaton, Simon] UCL, Inst Child Hlth, Dept Pediat Surg, London, England; [Eaton, Simon] Great Ormond St Hosp Sick Children, Dept Pediat Surg, London, England; [Puri, Prem] Natl Childrens Res Ctr, Dept Pediat Surg, Dublin, Ireland; [Rintala, Risto] Hosp Children &amp; Adolescents, Dept Pediat Surg, Helsinki, Finland; [Lukac, Marija] Dept Pediat Surg, Div Med, Belgrade, Serbia; [Lukac, Marija] Univ Childrens Hosp, Dept Neonatal Surg, Belgrade, Serbia; [Kuebler, Joachim F.] Hannover Med Sch, Dept Pediat Surg, Hannover, Niedersachsen, Germany; [Friedmacher, Florian] Our Ladys Childrens Hosp, Natl Childrens Res Ctr, Dublin, Ireland; [Wijnen, Rene] Sophia Childrens Univ Hosp, Dept Pediat Surg, Rotterdam, Netherlands; [Antonio Tovar, Juan] Hosp Univ La Paz, Dept Pediat Surg, Madrid, Spain</t>
  </si>
  <si>
    <t>Bagolan, P (reprint author), Bambino Gesu Childrens Hosp IRCCS, Dept Med &amp; Surg Neonatol, Piazza S Onofrio 4, I-00165 Rome, Italy.</t>
  </si>
  <si>
    <t>0939-7248</t>
  </si>
  <si>
    <t>Dore, M; Junco, PT; Bret, M; Cervantes, MG; Romo, MM; Gomez, JJ; Vigara, AP; Pajares, MP; Encinas, JL; Hernandez, F; Martinez, L; Santamaria, ML; De la Torre, C</t>
  </si>
  <si>
    <t>Advantages of Cardiac Magnetic Resonance Imaging for Severe Pectus Excavatum Assessment in Children</t>
  </si>
  <si>
    <t>[Dore, Mariela; Triana Junco, Paloma; Gomez Cervantes, Manuel; Munoz Romo, Martha; Jimenez Gomez, Javier; Luis Encinas, Jose; Hernandez, Francisco; Martinez, Leopoldo; Lopez Santamaria, Manuel; De la Torre, Carlos] Hosp Univ La Paz, Dept Pediat Surg, Paseo Castellana 261, Madrid 28046, Spain; [Bret, Monserrat; Perez Vigara, Ana; Parron Pajares, Manuel] Hosp Univ La Paz, Dept Pediat Radiol, Madrid, Spain</t>
  </si>
  <si>
    <t>Dore, M (reprint author), Hosp Univ La Paz, Dept Pediat Surg, Paseo Castellana 261, Madrid 28046, Spain.</t>
  </si>
  <si>
    <t>Dore, M; Junco, PT; Galan, AS; Prieto, G; Ramos, E; Romo, MM; Cervantes, MG; Hernandez, F; Martinez, L; Santamaria, ML</t>
  </si>
  <si>
    <t>Pitfalls in Diagnosis of Early-Onset Inflammatory Bowel Disease</t>
  </si>
  <si>
    <t>[Dore, Mariela; Triana Junco, Paloma; Sanchez Galan, Alba; Munoz Romo, Martha; Gomez Cervantes, Manuel; Hernandez, Francisco; Martinez, Leopoldo; Lopez Santamaria, Manuel] Hosp Univ La Paz, Dept Pediat Surg, Paseo Castellana 261, Madrid 28046, Spain; [Prieto, Gerardo; Ramos, Esther] Hosp Univ La Paz, Dept Pediat Gastroenterol, Madrid, Spain</t>
  </si>
  <si>
    <t>Munoz, MIR; Bueno, A; De La Torre, C; Cerezo, VN; Rebolledo, BN; Cervantes, MG; Dore, M; Gomez, JJ; Santamaria, ML; Martinez, L; Lopez-Gutierrez, JC</t>
  </si>
  <si>
    <t>Surgical Emergencies in Intestinal Venous Malformations</t>
  </si>
  <si>
    <t>[Romo Munoz, Martha Isabel; Bueno, Alba; De La Torre, Carlos; Nunez Cerezo, Vanesa; Gomez Cervantes, Manuel; Dore, Mariela; Jimenez Gomez, Javier; Lopez Santamaria, Manuel; Martinez, Leopoldo] Hosp Univ La Paz, Dept Pediat Surg, Paseo Castellana 261, Madrid 28046, Spain; [Noriega Rebolledo, Bryant] Hosp Univ La Paz, Dept Anesthesia, Madrid, Spain; [Carlos Lopez-Gutierrez, Juan] La Paz Pediat Hosp, Div Vasc Anomalies, Pediat Surg, Madrid, Spain</t>
  </si>
  <si>
    <t>Munoz, MIR (reprint author), Hosp Univ La Paz, Dept Pediat Surg, Paseo Castellana 261, Madrid 28046, Spain.</t>
  </si>
  <si>
    <t>Dore, M; Junco, PT; De La Torre, C; Vilanova-Sanchez, A; Bret, M; Gonzalez, G; Cerezo, VN; Gomez, JJ; Encinas, JL; Hernandez, F; Martinez, LM; Santamaria, ML</t>
  </si>
  <si>
    <t>Nuss Procedure for a Patient with Negative Haller Index</t>
  </si>
  <si>
    <t>EUROPEAN JOURNAL OF PEDIATRIC SURGERY REPORTS</t>
  </si>
  <si>
    <t>[Dore, Mariela; Triana Junco, Paloma; De La Torre, Carlos; Vilanova-Sanchez, Alejandra; Nunez Cerezo, Vanesa; Jimenez Gomez, Javier; Luis Encinas, Jose; Hernandez, Francisco; Martinez Martinez, Leopoldo; Lopez Santamaria, Manuel] Hosp Univ La Paz, Dept Pediat Surg, Paseo Castellana 261, Madrid 28046, Spain; [Bret, Monserrat] Hosp Univ La Paz, Dept Pediat Radiol, Madrid, Spain; [Gonzalez, Gaspar] Hosp Univ La Paz, Dept Pediat Traumatol, Madrid, Spain</t>
  </si>
  <si>
    <t>2194-7619</t>
  </si>
  <si>
    <t>e18</t>
  </si>
  <si>
    <t>e22</t>
  </si>
  <si>
    <t>Vilanova, A; De la Torre, C A; Sanchez-Galan, A; Hernandez Oliveros, F; Encinas, J L; Ortiz, R; Nunez Cerezo, V; De la Serna, O; Barrio, M I; Castro, L; Builes, L; Verdu, C; Lopez Santamaria, M</t>
  </si>
  <si>
    <t>2018 Feb 01</t>
  </si>
  <si>
    <t>Serradilla, J; Bueno, A; De la Torre, C; Dominguez, E; Sanchez, A; Nava, B; Alvarez, M; Lopez Santamaria, M; Martinez, L</t>
  </si>
  <si>
    <t>Long-term results of the early endoscopic treatment of acquired tracheal-subglottic stenosis: 10 years of experience</t>
  </si>
  <si>
    <t>Predictive factors of gangrenous post-appendectomy intra-abdominal abscess. A case-control studyç</t>
  </si>
  <si>
    <t>Saldana, L; Valles, G; Bensiamar, F; Mancebo, FJ; Garcia-Rey, E; Vilaboa, N</t>
  </si>
  <si>
    <t>Paracrine interactions between mesenchymal stem cells and macrophages are regulated by 1,25-dihydroxyvitamin D3 (vol 7, 14618, 2017)</t>
  </si>
  <si>
    <t>[Saldana, Laura; Valles, Gema; Bensiamar, Fatima; Jose Mancebo, Francisco; Garcia-Rey, Eduardo; Vilaboa, Nuria] Hosp Univ La Paz IdiPAZ, Paseo Castellana 261, Madrid 28046, Spain; [Saldana, Laura; Valles, Gema; Bensiamar, Fatima; Jose Mancebo, Francisco; Vilaboa, Nuria] CIBER Bioingn Biomat &amp; Nanomed CIBER BBN, Madrid, Spain</t>
  </si>
  <si>
    <t>Saldana, L (reprint author), Hosp Univ La Paz IdiPAZ, Paseo Castellana 261, Madrid 28046, Spain.; Saldana, L (reprint author), CIBER Bioingn Biomat &amp; Nanomed CIBER BBN, Madrid, Spain.</t>
  </si>
  <si>
    <t>Paracrine interactions between mesenchymal stem cells and macrophages are regulated by 1,25-dihydroxyvitamin D3 (vol 7, 2017)</t>
  </si>
  <si>
    <t>Comparison of an Uncemented Tapered Stem Design in Cobalt-Chrome vs Titanium at 15-Year Follow-Up.</t>
  </si>
  <si>
    <t>Fernandez-Fernandez, Ricardo; Martinez-Miranda, Jesus M; Gil-Garay, Enrique</t>
  </si>
  <si>
    <t>1139-1143</t>
  </si>
  <si>
    <t>2018 Apr (Epub 2017 Nov 21)</t>
  </si>
  <si>
    <t>Department of Orthopaedic Surgery, University Hospital La Paz, Madrid, Spain.</t>
  </si>
  <si>
    <t>1532-8406</t>
  </si>
  <si>
    <t>Journal of arthroplasty</t>
  </si>
  <si>
    <t>Del Barrio, JLA; El Zarif, M; Azaar, A; Makdissy, N; Khalil, C; Harb, W; El Achkar, I; Jawad, ZA; De Miguel, MP; Alio, JL</t>
  </si>
  <si>
    <t>Corneal Stroma Enhancement With Decellularized Stromal Laminas With or Without Stem Cell Recellularization for Advanced Keratoconus</t>
  </si>
  <si>
    <t>AMERICAN JOURNAL OF OPHTHALMOLOGY</t>
  </si>
  <si>
    <t>[Alio Del Barrio, Jorge L.; Alio, Jorge L.] Univ Miguel Hernandez, Cornea Cataract &amp; Refract Surg Unit, Alicante, Spain; [Alio Del Barrio, Jorge L.; Alio, Jorge L.] Univ Miguel Hernandez, Vissum Corp, Div Ophthalmol, Alicante, Spain; [De Miguel, Maria P.] La Paz Hosp Res, IdiPAZ, Cell Engn Lab, Madrid, Spain; [El Zarif, Mona; Jawad, Ziad Abdul] Lebanese Univ, Middle East Hosp, Beirut, Lebanon</t>
  </si>
  <si>
    <t>Alio, JL (reprint author), Univ Miguel Hernandez, Cornea Cataract &amp; Refract Surg Unit, Alicante, Spain.</t>
  </si>
  <si>
    <t>0002-9394</t>
  </si>
  <si>
    <t>Fine needle aspiration cytology of the normal kidney: A cyto-histological and immunocytochemical correlation study.</t>
  </si>
  <si>
    <t>Jimenez-Heffernan, Jose A; Munoz-Hernandez, Patricia; Canca Velasco, Alberto; Freih Fraih, Alwalid; Cuesta, Julian; Gonzalez-Peramato, Pilar; Olivier-Garcia, Carlos; Vicandi, Blanca</t>
  </si>
  <si>
    <t>Diagnostic cytopathology</t>
  </si>
  <si>
    <t>Department of Pathology, University Hospital La Princesa, Madrid, Spain.</t>
  </si>
  <si>
    <t>1097-0339</t>
  </si>
  <si>
    <t>Almeida-Paulo, GN; Garcia, ID; Lubomirov, R; Borobia, AM; Alonso-Sanchez, NL; Espinosa, L; Carcas-Sansuan, AJ</t>
  </si>
  <si>
    <t>Weight of ABCB1 and POR genes on oral tacrolimus exposure in CYP3A5 nonexpressor pediatric patients with stable kidney transplant</t>
  </si>
  <si>
    <t>PHARMACOGENOMICS JOURNAL</t>
  </si>
  <si>
    <t>[Almeida-Paulo, G. N.; Lubomirov, R.; Borobia, A. M.; Alonso-Sanchez, N. L.; Carcas-Sansuan, A. J.] Univ Autonoma Madrid, Dept Clin Pharmacol, La Paz Univ Hosp, Sch Med,IdiPAZ, E-28049 Madrid, Spain; [Dapia Garcia, I.] Univ Autonoma Madrid, La Paz Univ Hosp, IdiPAZ, Inst Genet Med &amp; Mol INGEMM, Madrid, Spain; [Espinosa, L.] La Paz Univ Hosp, Dept Pediat Nephrol, IdiPAZ, Madrid, Spain</t>
  </si>
  <si>
    <t>Carcas-Sansuan, AJ (reprint author), Univ Autonoma Madrid, Dept Clin Pharmacol, La Paz Univ Hosp, Sch Med,IdiPAZ, E-28049 Madrid, Spain.</t>
  </si>
  <si>
    <t>1470-269X</t>
  </si>
  <si>
    <t>1747-4094</t>
  </si>
  <si>
    <t>Gomez-Barrena, E; Padilla-Eguiluz, NG; Avendano-Sola, C; Payares-Herrera, C; Velasco-Iglesias, A; Torres, F; Rosset, P; Gebhard, F; Baldini, N; Rubio-Suarez, JC; Garcia-Rey, E; Cordero-Ampuero, J; Vaquero-Martin, J; Chana, F; Marco, F; Garcia-Coiradas, J; Caba-Dessoux, P; de la Cuadra, P; Hernigou, P; Flouzat-Lachaniette, CH; Gouin, F; Mainard, D; Laffosse, JM; Kalbitz, M; Marzi, I; Sudkamp, N; Stockle, U; Ciapetti, G; Donati, DM; Zagra, L; Pazzaglia, U; Zarattini, G; Capanna, R; Catani, F</t>
  </si>
  <si>
    <t>A Multicentric, Open-Label, Randomized, Comparative Clinical Trial of Two Different Doses of Expanded hBM-MSCs Plus Biomaterial versus Iliac Crest Autograft, for Bone Healing in Nonunions after Long Bone Fractures: Study Protocol</t>
  </si>
  <si>
    <t>STEM CELLS INTERNATIONAL</t>
  </si>
  <si>
    <t>[Gomez-Barrena, Enrique] Univ Autonoma Madrid, Hosp La Paz, Hosp Traumatol, Serv Cirugia Ortoped &amp; Traumatol,IdiPAZ, P Castellana 261, Madrid 28046, Spain; [Padilla-Eguiluz, Norma G.] Univ Autonoma Madrid, Hosp Univ La Paz, HTR Planta 1, Despacho Med, P Castellana 261, Madrid 28046, Spain; [Avendano-Sola, Cristina] Hosp Univ Puerta Hierro Majadahonda, Clin Pharmacol Unit, Manuel de Falla 1, Madrid 28222, Spain; [Payares-Herrera, Concepcion] Hosp Univ Puerta Hierro Majadahonda, Clin Pharmacol Unit, IIS Puerta Hierro Segovia Arana, Manuel de Falla 1, Madrid 28222, Spain; [Velasco-Iglesias, Ana] IIS Puerta Hierro Segovia Arana, SCRen, Manuel de Falla 1, Madrid 28222, Spain; [Torres, Ferran] Hosp Clin Barcelona, Biostat Unit, IDIBAPS, Carrer Villarroel 170, E-08036 Barcelona, Spain; [Rosset, Philippe] Ctr Hosp &amp; Univ Tours, Chirurg Orthoped &amp; Traumatol, Ave Republ, F-37170 Chambray Les Tours, France; [Gebhard, Florian; Kalbitz, Miriam] Ulm Univ Hosp, Dept Orthopaed Trauma, Albert Einstein Allee 23, D-89081 Ulm, Germany; [Baldini, Nicola] Alma Mater Studiorum Univ Bologna, Dipartimento Sci Biomed &amp; Neuromotorie, SSD Fisiopatol Ortoped &amp; Med Rigenerat, Ist Ortoped Rizzoli, Via Barbiano 1-10, I-40136 Bologna, Italy; [Rubio-Suarez, Juan C.; Garcia-Rey, Eduardo] Hosp Univ La Paz, Serv Cirugia Ortoped &amp; Traumatol, P Castellana 26, Madrid 28046, Spain; [Cordero-Ampuero, Jose] Hosp Univ La Princesa, Serv Cirugia Ortoped &amp; Traumatol, Calle Diego de Leon 62, Madrid 28006, Spain; [Vaquero-Martin, Javier; Chana, Francisco] Hosp Univ Gregorio Maranon, Serv Cirugia Ortoped &amp; Traumatol, Calle Dr Esquerdo 46, Madrid 28007, Spain; [Marco, Fernando; Garcia-Coiradas, Javier] Hosp Clin San Carlos, Serv Cirugia Ortoped &amp; Traumatol, Calle Prof Martin Lagos S-N, Madrid 28040, Spain; [Caba-Dessoux, Pedro] Hosp Univ 12 Octubre, Serv Cirugia Ortoped &amp; Traumatol, Ave Cordoba S-N, Madrid 28041, Spain; [de la Cuadra, Pablo] Hosp Univ Puerta Hierro Majadahonda, Serv Cirugia Ortoped &amp; Traumatol, Calle Manuel de Falla 1, Madrid 28222, Spain; [Hernigou, Philippe; Flouzat-Lachaniette, Charles-Henri] Hosp Henri Mondor, Dept Orthopaed Surg, 51 Ave Marechal de Lattre de Tassigny, F-94010 Creteil, France; [Gouin, Francois] CHU Nantes, Dept Orthopaed Surg, 1 Pl Alexis Ricordeau, F-44093 Nantes 1, France; [Mainard, Didier] CHU Nancy, Dept Orthopaed Surg, 5 Rue Morvan, F-54500 Vandoeuvre Les Nancy, France; [Laffosse, Jean Michel] CHU Toulouse, Dept Orthopaed Surg, 170 Ave Casselardit, F-31059 Toulouse, France; [Marzi, Ingo] Univ Klinikum Haus 1, Univ Klinikum Frankfurt, Dept Trauma Hand &amp; Reconstruct Surg, Theodor Stern Kai 7, D-60590 Frankfurt, Germany; [Suedkamp, Norbert] Univ Klinikum Freiburg, Klinikfur Orthopadie &amp; Unfallchirurg, Hugstetter Str 55, D-79106 Freiburg, Germany; [Stoeckle, Ulrich] Univ Klinikum Tubingen, Klinikfur Unfall &amp; Wiederherstellungschirurg, Schnarrenbergstr 95, D-72076 Tubingen, Germany; [Ciapetti, Gabriela] Ist Ortoped Rizzoli, SSD Fisiopatol Ortoped &amp; Med Rigenerat, Via Barbiano 1-10, I-40136 Bologna, Italy; [Donati, Davide Maria] Ist Ortoped Rizzoli, Clin Ortoped &amp; Traumatol Prevalente Indirizzo Onc, Via Barbiano 1-10, I-40136 Bologna, Italy; [Zagra, Luigi] Ist Ortoped Galeazzi, Chirug Anca 1, Via Riccardo Galeazzi 4, I-20161 Milan, Italy; [Pazzaglia, Ugo; Zarattini, Guido] Azienda Spedali Civili Brescia, Piazzale Spedali Civili 1, I-25123 Brescia, Italy; [Capanna, Rodolfo] Azienda Osped Univ Pisana, Clin Univ Ortopedia &amp; Traumatol 2, Via Roma 67, I-56126 Pisa, Italy; [Catani, Fabio] Azienda Osped Univ Modena, Reparto Ortopedia &amp; Traumatol, Largo Pozzo 71, I-41125 Modena, Italy</t>
  </si>
  <si>
    <t>Gomez-Barrena, E (reprint author), Univ Autonoma Madrid, Hosp La Paz, Hosp Traumatol, Serv Cirugia Ortoped &amp; Traumatol,IdiPAZ, P Castellana 261, Madrid 28046, Spain.</t>
  </si>
  <si>
    <t>1687-966X</t>
  </si>
  <si>
    <t>Feasibility and safety of treating non-unions in tibia, femur and humerus with autologous, expanded, bone marrow-derived mesenchymal stromal cells associated with biphasic calcium phosphate biomaterials in a multicentric, non-comparative trial.</t>
  </si>
  <si>
    <t>Gomez-Barrena, Enrique; Rosset, Philippe; Gebhard, Florian; Hernigou, Philippe; Baldini, Nicola; Rouard, Helene; Sensebe, Luc; Gonzalo-Daganzo, Rosa M; Giordano, Rosaria; Padilla-Eguiluz, Norma; Garcia-Rey, Eduardo; Cordero-Ampuero, Jose; Rubio-Suarez, Juan Carlos; Stanovici, Julien; Ehrnthaller, Christian; Huber-Lang, Markus; Flouzat-Lachaniette, Charles Henri; Chevallier, Nathalie; Donati, Davide Maria; Ciapetti, Gabriela; Fleury, Sandrine; Fernandez, Manuel-Nicolas; Cabrera, Jose-Rafael; Avendano-Sola, Cristina; Montemurro, Tiziana; Panaitescu, Carmen; Veronesi, Elena; Rojewski, Markus Thomas; Lotfi, Ramin; Dominici, Massimo; Schrezenmeier, Hubert; Layrolle, Pierre</t>
  </si>
  <si>
    <t>Biomaterials</t>
  </si>
  <si>
    <t>Servicio de Cirugia Ortopedica y Traumatologia, Hospital Universitario La Paz-IdiPAZ and Facultad de Medicina, Universidad Autonoma de Madrid, Madrid, Spain. Electronic address: enrique.gomezbarrena@uam.es.</t>
  </si>
  <si>
    <t>1878-5905</t>
  </si>
  <si>
    <t>Morphometry of the radiocapitellar joint: is humeral condyle diameter a reliable predictor of the size of the radial head prosthesis?</t>
  </si>
  <si>
    <t>Vaquero-Picado, Alfonso; Nunez de Armas, Joaquin; Antuna, Samuel; Barco, Raul</t>
  </si>
  <si>
    <t>Journal of shoulder and elbow surgery</t>
  </si>
  <si>
    <t>2018 Mar 13 (Epub 2018 Mar 13)</t>
  </si>
  <si>
    <t>Orthopedic Surgery Department, Hospital Universitario La Paz, Madrid, Spain.</t>
  </si>
  <si>
    <t>1532-6500</t>
  </si>
  <si>
    <t>Treatment of musculo-skeletal pain in haemophilia.</t>
  </si>
  <si>
    <t>Rodriguez-Merchan, E Carlos</t>
  </si>
  <si>
    <t>Blood reviews</t>
  </si>
  <si>
    <t>116-121</t>
  </si>
  <si>
    <t>2018 Mar (Epub 2017 Sep 19)</t>
  </si>
  <si>
    <t>Department of Orthopaedic Surgery, La Paz University Hospital-IdiPaz, Madrid, Spain. Electronic address: ecrmerchan@hotmail.com.</t>
  </si>
  <si>
    <t>1532-1681</t>
  </si>
  <si>
    <t>Single Local Infiltration Analgesia (LIA) Aids Early Pain Management After Total Knee Replacement (TKR): An Evidence-Based Review and Commentary.</t>
  </si>
  <si>
    <t>HSS journal : the musculoskeletal journal of Hospital for Special Surgery</t>
  </si>
  <si>
    <t>47-49</t>
  </si>
  <si>
    <t>2018 Feb (Epub 2017 Jun 12)</t>
  </si>
  <si>
    <t>Department of Orthopaedic Surgery, La Paz University Hospital, Paseo de la Castellana 261, 28046 Madrid, Spain.</t>
  </si>
  <si>
    <t>1556-3316</t>
  </si>
  <si>
    <t>Intra-articular corticosteroid injections in haemophilic arthropathy: are they recommended?</t>
  </si>
  <si>
    <t>Hospital practice (1995)</t>
  </si>
  <si>
    <t>2018 Feb (Epub 2017 Nov 30)</t>
  </si>
  <si>
    <t>a Department of Orthopaedic Surgery , La Paz University Hospital-IdiPaz , Madrid , Spain.</t>
  </si>
  <si>
    <t>2154-8331</t>
  </si>
  <si>
    <t>Whats new in Gene Therapy of Hemophilia</t>
  </si>
  <si>
    <t>Current gene therapy</t>
  </si>
  <si>
    <t>2018 02 14 (Epub 2018 Feb 14)</t>
  </si>
  <si>
    <t>Department of Orthopaedic Surgery, La Paz University Hospital, Madrid. Spain.</t>
  </si>
  <si>
    <t>1875-5631</t>
  </si>
  <si>
    <t>Does a Previous High Tibial Osteotomy (HTO) Influence the Long-term Function or Survival of a Total Knee Arthroplasty (TKA)?</t>
  </si>
  <si>
    <t>19-22</t>
  </si>
  <si>
    <t>Department of Orthopaedic Surgery, La Paz University Hospital-IdiPaz, Madrid, Spain.</t>
  </si>
  <si>
    <t>2345-4644</t>
  </si>
  <si>
    <t>Response to: missing angiogenic factors in hemophilic arthropathy.</t>
  </si>
  <si>
    <t>Expert review of hematology</t>
  </si>
  <si>
    <t>2018 Jan (Epub 2017 Nov 07)</t>
  </si>
  <si>
    <t>a Department of Orthopaedic Surgery , La Paz University Hospital , Madrid , Spain.</t>
  </si>
  <si>
    <t>Archives of bone and joint surgery</t>
  </si>
  <si>
    <t>SI</t>
  </si>
  <si>
    <t>Hernandez, F; Andres, AM; Lopez-Santamaria, M</t>
  </si>
  <si>
    <t>Long-term results of surgery for bowel lengthening: how many transplants are avoided, for which patients?</t>
  </si>
  <si>
    <t>CURRENT OPINION IN ORGAN TRANSPLANTATION</t>
  </si>
  <si>
    <t>[Hernandez, Francisco; Andres, Ane M.; Lopez-Santamaria, Manuel] La Paz Univ Hosp, Pediat Surg Serv, Madrid, Spain</t>
  </si>
  <si>
    <t>Hernandez, F (reprint author), Hosp Univ La Paz, Pediat Surg Serv, Paseo La Castellana 261, Madrid, Spain.</t>
  </si>
  <si>
    <t>1087-2418</t>
  </si>
  <si>
    <t>1439-359X</t>
  </si>
  <si>
    <t>Bouza, MG; Lopez, MLP; Rocafort, AG; Zurita, MB</t>
  </si>
  <si>
    <t>The traveller amplatzer: Surgical removal after device migration to the ventricle</t>
  </si>
  <si>
    <t>ANNALS OF PEDIATRIC CARDIOLOGY</t>
  </si>
  <si>
    <t>[Garcia Bouza, Monica] Clin San Carlos Hosp, Dept Cardiovasc Surg, Madrid, Spain; [Polo Lopez, Maria Luz; Gonzalez Rocafort, Alvaro] La Paz Hosp, Dept Pediat Cardiovasc Surg, Madrid, Spain; [Bret Zurita, Montserrat] La Paz Hosp, Dept Radiodiag, Madrid, Spain</t>
  </si>
  <si>
    <t>Bouza, MG (reprint author), Clin San Carlos Hosp, Dept Cardiovasc Surg, Madrid, Spain.</t>
  </si>
  <si>
    <t>0974-2069</t>
  </si>
  <si>
    <t>JAN-APR</t>
  </si>
  <si>
    <t>Monteagudo-Vela, M; Aroca-Peinado, A; Polo-Lopez, L; Gonzalez-Rocafort, A; Sanchez-Perez, R; Rey-Lois, J</t>
  </si>
  <si>
    <t>Is it really worthy an early repair in a Fallot situation?</t>
  </si>
  <si>
    <t>CIRUGIA CARDIOVASCULAR</t>
  </si>
  <si>
    <t>[Monteagudo-Vela, Maria; Aroca-Peinado, Angel; Polo-Lopez, Luz; Gonzalez-Rocafort, Alvaro; Sanchez-Perez, Raul; Rey-Lois, Juvenal] Hosp Univ La Paz, Serv Cirugia Cardiovasc Infantil, Madrid, Spain</t>
  </si>
  <si>
    <t>Monteagudo-Vela, M (reprint author), Hosp Univ La Paz, Serv Cirugia Cardiovasc Infantil, Madrid, Spain.</t>
  </si>
  <si>
    <t>1134-0096</t>
  </si>
  <si>
    <t>Rodriguez, LT; de Lucas, CL; Garcia, LNM; Nodal, EMO; Boluda, ER</t>
  </si>
  <si>
    <t>Management and prognosis of intestinal epithelial dysplasia</t>
  </si>
  <si>
    <t>[Tesouro Rodriguez, Laura; Lazaro de Lucas, Carmen; Magallares Garcia, Lorena Nelida; Martinez-Ojinaga Nodal, Eva; Ramos Boluda, Esther] Hosp Univ La Paz, Unidad Rehabil Intestinal, Serv Gastroenterol &amp; Nutr Pediat, Madrid, Spain</t>
  </si>
  <si>
    <t>Rodriguez, LT (reprint author), Hosp Univ La Paz, Unidad Rehabil Intestinal, Serv Gastroenterol &amp; Nutr Pediat, Madrid, Spain.</t>
  </si>
  <si>
    <t>Lazaro de Lucas, Carmen; Tesouro Rodriguez, Laura; Magallares Garcia, Lorena Nelida; Martinez-Ojinaga Nodal, Eva; Ramos Boluda, Esther</t>
  </si>
  <si>
    <t>2018 Apr (Epub 2017 Jun 27)</t>
  </si>
  <si>
    <t>Servicio de Gastroenterologia Infantil, Hospital Universitario La Paz, Madrid, Espana. Electronic address: carmen_lazaro@hotmail.com.</t>
  </si>
  <si>
    <t>The importance of bilateral monitoring of cerebral oxygenation (NIRS): Clinical case of asymmetry during cardiopulmonary bypass secondary to previous cerebral infarction.</t>
  </si>
  <si>
    <t>Matcan, S; Sanabria Carretero, P; Gomez Rojo, M; Castro Parga, L; Reinoso-Barbero, F</t>
  </si>
  <si>
    <t>Revista espanola de anestesiologia y reanimacion</t>
  </si>
  <si>
    <t>2018 Mar (Epub 2017 Sep 27)</t>
  </si>
  <si>
    <t>Departamento de Anestesiologia, Reanimacion y Cuidados Criticos, Hospital Universitario Infantil La Paz, Madrid, Espana. Electronic address: snejana86@yahoo.com.</t>
  </si>
  <si>
    <t>2340-3284</t>
  </si>
  <si>
    <t>Modified Multivisceral Transplantation with Native Spleen Removal in Rats.</t>
  </si>
  <si>
    <t>Stringa, Pablo; Arreola, Nidia Monserrat; Moreno, Ane M Andres; Largo, Carlota; Rumbo, Martin; Hernandez, Francisco</t>
  </si>
  <si>
    <t>European journal of pediatric surgery : official journal of Austrian Association of Pediatric Surgery ... [et al] = Zeitschrift fur Kinderchirurgie</t>
  </si>
  <si>
    <t>2018 Feb 23 (Epub 2018 Feb 23)</t>
  </si>
  <si>
    <t>Cirugia Experimental, Fundacion Investigacion Biomedica Del Hospital Universitario La Paz, Madrid, Spain.</t>
  </si>
  <si>
    <t>Collagenous gastritis: An unusual atypical form in a male infant</t>
  </si>
  <si>
    <t>1578-1852</t>
  </si>
  <si>
    <t>ISSN</t>
  </si>
  <si>
    <t>FI</t>
  </si>
  <si>
    <t xml:space="preserve">RANKING </t>
  </si>
  <si>
    <t>ACCIDENT ANALYSIS AND PREVENTION</t>
  </si>
  <si>
    <t>0001-4575</t>
  </si>
  <si>
    <t>Q1</t>
  </si>
  <si>
    <t>SOCIAL SCIENCES, INTERDISCIPLINARY - SSCI;</t>
  </si>
  <si>
    <t>3 DE 96</t>
  </si>
  <si>
    <t>ACTA BIOMATERIALIA</t>
  </si>
  <si>
    <t>1742-7061</t>
  </si>
  <si>
    <t>ENGINEERING, BIOMEDICAL - SCIE;</t>
  </si>
  <si>
    <t>3 de 77</t>
  </si>
  <si>
    <t>ACTA DIABETOLOGICA</t>
  </si>
  <si>
    <t>0940-5429</t>
  </si>
  <si>
    <t>Q2</t>
  </si>
  <si>
    <t>ENDOCRINOLOGY &amp; METABOLISM</t>
  </si>
  <si>
    <t>59/138</t>
  </si>
  <si>
    <t>NO</t>
  </si>
  <si>
    <t>ACTA HAEMATOLOGICA</t>
  </si>
  <si>
    <t>0001-5792</t>
  </si>
  <si>
    <t>Q4</t>
  </si>
  <si>
    <t>HEMATOLOGY - SCIE</t>
  </si>
  <si>
    <t>61/70</t>
  </si>
  <si>
    <t>ACTA NEUROLOGICA SCANDINAVICA</t>
  </si>
  <si>
    <t>0001-6314</t>
  </si>
  <si>
    <t>CLINICAL NEUROLOGY - SCIE</t>
  </si>
  <si>
    <t>67/194</t>
  </si>
  <si>
    <t>ACTA OBSTETRICIA ET GYNECOLOGICA SCANDINAVICA</t>
  </si>
  <si>
    <t>0001-6349</t>
  </si>
  <si>
    <t>OBSTETRICS &amp; GYNECOLOGY - SCIE</t>
  </si>
  <si>
    <t>27/80</t>
  </si>
  <si>
    <t>ACTA ORTHOPAEDICA ET TRAUMATOLOGICA TURCICA</t>
  </si>
  <si>
    <t>1017-995X</t>
  </si>
  <si>
    <t>ORTHOPEDICS - SCIE</t>
  </si>
  <si>
    <t>67/76</t>
  </si>
  <si>
    <t>ACTA OTO-LARYNGOLOGICA</t>
  </si>
  <si>
    <t>0001-6489</t>
  </si>
  <si>
    <t>Q3</t>
  </si>
  <si>
    <t>OTORINOLARINGOLOGY</t>
  </si>
  <si>
    <t>28/42</t>
  </si>
  <si>
    <t>ACTA PAEDIATRICA</t>
  </si>
  <si>
    <t>0803-5253</t>
  </si>
  <si>
    <t>45/121</t>
  </si>
  <si>
    <t>ACTA TROPICA</t>
  </si>
  <si>
    <t>0001-706X</t>
  </si>
  <si>
    <t>TROPICAL MEDICINE - SCIE;</t>
  </si>
  <si>
    <t>7 DE 19</t>
  </si>
  <si>
    <t>ACTAS DERMO-SIFILIOGRAFICAS</t>
  </si>
  <si>
    <t>0001-7310</t>
  </si>
  <si>
    <t>NO TIENE</t>
  </si>
  <si>
    <t>ACTAS ESPANOLAS DE PSIQUIATRIA</t>
  </si>
  <si>
    <t>1139-9287</t>
  </si>
  <si>
    <t>PSYCHIATRY - SCIE;</t>
  </si>
  <si>
    <t>106/142</t>
  </si>
  <si>
    <t>UROLOGY &amp; NEPHROLOGY - SCIE</t>
  </si>
  <si>
    <t>60/76</t>
  </si>
  <si>
    <t>Actas urologicas espanolas</t>
  </si>
  <si>
    <t>1699-7980</t>
  </si>
  <si>
    <t>Advances in internal medicine</t>
  </si>
  <si>
    <t>0065-2822</t>
  </si>
  <si>
    <t>ADVANCES IN MATERIALS SCIENCE AND ENGINEERING</t>
  </si>
  <si>
    <t>1687-8434</t>
  </si>
  <si>
    <t>MATERIALS SCIENCE, MULTIDISCIPLINARY - SCIE</t>
  </si>
  <si>
    <t>188/275</t>
  </si>
  <si>
    <t>Advances in neurobiology</t>
  </si>
  <si>
    <t>2190-5215</t>
  </si>
  <si>
    <t>ADVANCES IN SKIN &amp; WOUND CARE</t>
  </si>
  <si>
    <t>1527-7941</t>
  </si>
  <si>
    <t>NURSING - SCIE;</t>
  </si>
  <si>
    <t>65/116</t>
  </si>
  <si>
    <t>AGE AND AGEING</t>
  </si>
  <si>
    <t>0002-0729</t>
  </si>
  <si>
    <t>GERIATRICS &amp; GERONTOLOGY</t>
  </si>
  <si>
    <t>9 DE 49</t>
  </si>
  <si>
    <t>AGING AND DISEASE</t>
  </si>
  <si>
    <t>2152-5250</t>
  </si>
  <si>
    <t>GERIATRICS &amp; GERONTOLOGY - SCIE</t>
  </si>
  <si>
    <t>6 DE 49</t>
  </si>
  <si>
    <t>AGORA PARA LA EDUCACION FISICA Y EL DEPORTE</t>
  </si>
  <si>
    <t>1578-2174</t>
  </si>
  <si>
    <t>AIDS</t>
  </si>
  <si>
    <t>0269-9370</t>
  </si>
  <si>
    <t>IMMUNOLOGY</t>
  </si>
  <si>
    <t>32/150</t>
  </si>
  <si>
    <t>AIDS CARE-PSYCHOLOGICAL AND SOCIO-MEDICAL ASPECTS OF AIDS/HIV</t>
  </si>
  <si>
    <t>0954-0121</t>
  </si>
  <si>
    <t>HEALTH POLICY &amp; SERVICES</t>
  </si>
  <si>
    <t>32/77</t>
  </si>
  <si>
    <t>AIDS RESEARCH AND HUMAN RETROVIRUSES</t>
  </si>
  <si>
    <t>0889-2229</t>
  </si>
  <si>
    <t>VIROLOGY - SCIE;</t>
  </si>
  <si>
    <t>21/33</t>
  </si>
  <si>
    <t>AIDS REVIEWS</t>
  </si>
  <si>
    <t>1139-6121</t>
  </si>
  <si>
    <t>IMMUNOLOGY - SCIE;</t>
  </si>
  <si>
    <t>65/150</t>
  </si>
  <si>
    <t>AIMS BIOENGINEERING</t>
  </si>
  <si>
    <t>2375-1495</t>
  </si>
  <si>
    <t>ALLERGOLOGIA ET IMMUNOPATHOLOGIA</t>
  </si>
  <si>
    <t>0301-0546</t>
  </si>
  <si>
    <t>132/150</t>
  </si>
  <si>
    <t>Allergologia et immunopathologia</t>
  </si>
  <si>
    <t>1578-1267</t>
  </si>
  <si>
    <t>ALLERGOLOGIE</t>
  </si>
  <si>
    <t>0344-5062</t>
  </si>
  <si>
    <t>ALLERGY - SCIE</t>
  </si>
  <si>
    <t>26 DE 26</t>
  </si>
  <si>
    <t>ALLERGOLOGY INTERNATIONAL</t>
  </si>
  <si>
    <t>1323-8930</t>
  </si>
  <si>
    <t>ALLERGY - SCIE;</t>
  </si>
  <si>
    <t>13 DE 26</t>
  </si>
  <si>
    <t>ALLERGY</t>
  </si>
  <si>
    <t>0105-4538</t>
  </si>
  <si>
    <t>2 DE 26</t>
  </si>
  <si>
    <t>ALLERGY &amp; RHINOLOGY</t>
  </si>
  <si>
    <t>2152-6575</t>
  </si>
  <si>
    <t>ALLERGY ASTHMA AND CLINICAL IMMUNOLOGY</t>
  </si>
  <si>
    <t>1710-1484</t>
  </si>
  <si>
    <t>16 DE 26</t>
  </si>
  <si>
    <t>Alzheimer's &amp; dementia : the journal of the Alzheimer's Association</t>
  </si>
  <si>
    <t>1552-5279</t>
  </si>
  <si>
    <t>7/194</t>
  </si>
  <si>
    <t>AMERICAN HEART JOURNAL</t>
  </si>
  <si>
    <t>0002-8703</t>
  </si>
  <si>
    <t>CARDIAC &amp; CARDIOVASCULAR SYSTEM</t>
  </si>
  <si>
    <t>35/126</t>
  </si>
  <si>
    <t>AMERICAN JOURNAL OF CARDIOLOGY</t>
  </si>
  <si>
    <t>0002-9149</t>
  </si>
  <si>
    <t>47/126</t>
  </si>
  <si>
    <t>AMERICAN JOURNAL OF CARDIOVASCULAR DRUGS</t>
  </si>
  <si>
    <t>1175-3277</t>
  </si>
  <si>
    <t>CARDIAC &amp; CARDIOVASCULAR SYSTEMS - SCIE;</t>
  </si>
  <si>
    <t>107/257</t>
  </si>
  <si>
    <t>AMERICAN JOURNAL OF CASE REPORTS</t>
  </si>
  <si>
    <t>1941-5923</t>
  </si>
  <si>
    <t>AMERICAN JOURNAL OF CLINICAL NUTRITION</t>
  </si>
  <si>
    <t>0002-9165</t>
  </si>
  <si>
    <t>NUTRITION &amp; DIETETICS</t>
  </si>
  <si>
    <t>3 DE 81</t>
  </si>
  <si>
    <t>American Journal of dermatopathology</t>
  </si>
  <si>
    <t>1533-0311</t>
  </si>
  <si>
    <t>DERMATOLOGY - SCIE</t>
  </si>
  <si>
    <t>49/63</t>
  </si>
  <si>
    <t>AMERICAN JOURNAL OF GASTROENTEROLOGY</t>
  </si>
  <si>
    <t>0002-9270</t>
  </si>
  <si>
    <t>GASTROENTEROLOGY &amp; HEPATOLOGY - SCIE</t>
  </si>
  <si>
    <t>6 DE 79</t>
  </si>
  <si>
    <t>AMERICAN JOURNAL OF HEMATOLOGY</t>
  </si>
  <si>
    <t>0361-8609</t>
  </si>
  <si>
    <t>14/70</t>
  </si>
  <si>
    <t>AMERICAN JOURNAL OF HUMAN GENETICS</t>
  </si>
  <si>
    <t>0002-9297</t>
  </si>
  <si>
    <t>GENETICS &amp; HEREDITY - SCIE</t>
  </si>
  <si>
    <t>8/166</t>
  </si>
  <si>
    <t>AMERICAN JOURNAL OF INFECTION CONTROL</t>
  </si>
  <si>
    <t>0196-6553</t>
  </si>
  <si>
    <t>PUBLIC, ENVIRONMENTAL &amp; OCCUPATIONAL HEALTH - SCIE;</t>
  </si>
  <si>
    <t>64/176</t>
  </si>
  <si>
    <t>AMERICAN JOURNAL OF MEDICAL GENETICS PART A</t>
  </si>
  <si>
    <t>1552-4825</t>
  </si>
  <si>
    <t>96/166</t>
  </si>
  <si>
    <t>AMERICAN JOURNAL OF MEDICAL GENETICS PART C-SEMINARS IN MEDICAL GENETICS</t>
  </si>
  <si>
    <t>1552-4868</t>
  </si>
  <si>
    <t>18/166</t>
  </si>
  <si>
    <t>American journal of medical genetics. Part A</t>
  </si>
  <si>
    <t>1552-4833</t>
  </si>
  <si>
    <t>AMERICAN JOURNAL OF MEDICAL QUALITY</t>
  </si>
  <si>
    <t>1062-8606</t>
  </si>
  <si>
    <t>55/90</t>
  </si>
  <si>
    <t>MEDICINA, GENERAL &amp; INTERNAL</t>
  </si>
  <si>
    <t>15/154</t>
  </si>
  <si>
    <t>AMERICAN JOURNAL OF OBSTETRICS AND GYNECOLOGY</t>
  </si>
  <si>
    <t>0002-9378</t>
  </si>
  <si>
    <t>2 DE 80</t>
  </si>
  <si>
    <t>AMERICAN JOURNAL OF PHYSICAL ANTHROPOLOGY</t>
  </si>
  <si>
    <t>0002-9483</t>
  </si>
  <si>
    <t>EVOLUTIONARY BIOLOGY - SCIE</t>
  </si>
  <si>
    <t>24/48</t>
  </si>
  <si>
    <t>AMERICAN JOURNAL OF PHYSICAL MEDICINE &amp; REHABILITATION</t>
  </si>
  <si>
    <t>0894-9115</t>
  </si>
  <si>
    <t>SPORT SCIENCES - SCIE;</t>
  </si>
  <si>
    <t>39/81</t>
  </si>
  <si>
    <t>American journal of physical medicine &amp; rehabilitation</t>
  </si>
  <si>
    <t>1537-7385</t>
  </si>
  <si>
    <t>AMERICAN JOURNAL OF PHYSIOLOGY-RENAL PHYSIOLOGY</t>
  </si>
  <si>
    <t>1931-857X</t>
  </si>
  <si>
    <t>PHYSIOLOGY - SCIE;</t>
  </si>
  <si>
    <t>17/84</t>
  </si>
  <si>
    <t>American journal of preventive medicine</t>
  </si>
  <si>
    <t>1873-2607</t>
  </si>
  <si>
    <t>19/176</t>
  </si>
  <si>
    <t>CRITICAL CARE MEDICINE - SCIE;</t>
  </si>
  <si>
    <t>2 DE 33</t>
  </si>
  <si>
    <t>AMERICAN JOURNAL OF TRANSPLANTATION</t>
  </si>
  <si>
    <t>1600-6135</t>
  </si>
  <si>
    <t>TRANSPLANTATION - SCIE;</t>
  </si>
  <si>
    <t xml:space="preserve">2 DED 25 </t>
  </si>
  <si>
    <t>AMERICAN JOURNAL OF TROPICAL MEDICINE AND HYGIENE</t>
  </si>
  <si>
    <t>1476-1645</t>
  </si>
  <si>
    <t>48/176</t>
  </si>
  <si>
    <t>0002-9637</t>
  </si>
  <si>
    <t>ANAESTHESIA</t>
  </si>
  <si>
    <t>0003-2409</t>
  </si>
  <si>
    <t>ANESTHESIOLOGY - SCIE</t>
  </si>
  <si>
    <t>4 DE 31</t>
  </si>
  <si>
    <t>ANALES DE DOCUMENTACION</t>
  </si>
  <si>
    <t>1575-2437</t>
  </si>
  <si>
    <t>PEDIATRICS - SCIE</t>
  </si>
  <si>
    <t>88/121/</t>
  </si>
  <si>
    <t>Anales de pediatria</t>
  </si>
  <si>
    <t>ANALES DE PSICOLOGIA</t>
  </si>
  <si>
    <t>0212-9728</t>
  </si>
  <si>
    <t>PSYCHOLOGY - SCIE</t>
  </si>
  <si>
    <t>65/77</t>
  </si>
  <si>
    <t>ANALES DEL SISTEMA SANITARIO DE NAVARRA</t>
  </si>
  <si>
    <t>1137-6627</t>
  </si>
  <si>
    <t>PUBLIC, ENVIRONMENTAL &amp; OCCUPATIONAL HEALTH - SCIE</t>
  </si>
  <si>
    <t>164/176</t>
  </si>
  <si>
    <t>CHEMISTRY, ANALYTICAL - SCIE</t>
  </si>
  <si>
    <t>4 DE 76</t>
  </si>
  <si>
    <t>ANATOMICAL RECORD-ADVANCES IN INTEGRATIVE ANATOMY AND EVOLUTIONARY BIOLOGY</t>
  </si>
  <si>
    <t>1932-8486</t>
  </si>
  <si>
    <t>ANATOMY &amp; MORPHOLOGY - SCIE</t>
  </si>
  <si>
    <t>9 DE 21</t>
  </si>
  <si>
    <t>ANDROLOGY</t>
  </si>
  <si>
    <t>2047-2919</t>
  </si>
  <si>
    <t>2 DE 5</t>
  </si>
  <si>
    <t>ANGIOLOGIA</t>
  </si>
  <si>
    <t>0003-3170</t>
  </si>
  <si>
    <t>ANNALS OF ALLERGY ASTHMA &amp; IMMUNOLOGY</t>
  </si>
  <si>
    <t>1081-1206</t>
  </si>
  <si>
    <t>9 DE 26</t>
  </si>
  <si>
    <t>Annals of burns and fire disasters</t>
  </si>
  <si>
    <t>1592-9558</t>
  </si>
  <si>
    <t>30/70</t>
  </si>
  <si>
    <t>ANNALS OF INDIAN ACADEMY OF NEUROLOGY</t>
  </si>
  <si>
    <t>0972-2327</t>
  </si>
  <si>
    <t>171/194</t>
  </si>
  <si>
    <t>ANNALS OF NEUROLOGY</t>
  </si>
  <si>
    <t>0364-5134</t>
  </si>
  <si>
    <t>CLINICAL NEUROLOGY - SCIE;</t>
  </si>
  <si>
    <t>6/194</t>
  </si>
  <si>
    <t>ANNALS OF NUTRITION AND METABOLISM</t>
  </si>
  <si>
    <t>0250-6807</t>
  </si>
  <si>
    <t>ENDOCRINOLOGY &amp; METABOLISM - SCIE;</t>
  </si>
  <si>
    <t>87/138</t>
  </si>
  <si>
    <t>ANNALS OF OCCUPATIONAL HYGIENE</t>
  </si>
  <si>
    <t>0003-4878</t>
  </si>
  <si>
    <t>98/176</t>
  </si>
  <si>
    <t>ANNALS OF ONCOLOGY</t>
  </si>
  <si>
    <t>0923-7534</t>
  </si>
  <si>
    <t>ONCOLOGY</t>
  </si>
  <si>
    <t>10/217</t>
  </si>
  <si>
    <t>Annals of oncology : official journal of the European Society for Medical Oncology</t>
  </si>
  <si>
    <t>1569-8041</t>
  </si>
  <si>
    <t>ANNALS OF OTOLOGY RHINOLOGY AND LARYNGOLOGY</t>
  </si>
  <si>
    <t>0003-4894</t>
  </si>
  <si>
    <t>21/42</t>
  </si>
  <si>
    <t>ANNALS OF SURGICAL ONCOLOGY</t>
  </si>
  <si>
    <t>1068-9265</t>
  </si>
  <si>
    <t>SURGERY</t>
  </si>
  <si>
    <t>17/196</t>
  </si>
  <si>
    <t>RHEUMATOLOGY - SCIE</t>
  </si>
  <si>
    <t>1 DE 30</t>
  </si>
  <si>
    <t>Annals of the rheumatic diseases</t>
  </si>
  <si>
    <t>1468-2060</t>
  </si>
  <si>
    <t>ANNALS OF THORACIC SURGERY</t>
  </si>
  <si>
    <t>0003-4975</t>
  </si>
  <si>
    <t>SURGERY - SCIE;</t>
  </si>
  <si>
    <t>27/197</t>
  </si>
  <si>
    <t>ANNALS OF TRANSLATIONAL MEDICINE</t>
  </si>
  <si>
    <t>2305-5839</t>
  </si>
  <si>
    <t>ANTI-CANCER DRUGS</t>
  </si>
  <si>
    <t>0959-4973</t>
  </si>
  <si>
    <t>143/217</t>
  </si>
  <si>
    <t>160/217</t>
  </si>
  <si>
    <t>ANTIMICROBIAL AGENTS AND CHEMOTHERAPY</t>
  </si>
  <si>
    <t>0066-4804</t>
  </si>
  <si>
    <t>MICROBIOLOGY</t>
  </si>
  <si>
    <t>23/124</t>
  </si>
  <si>
    <t>13/138</t>
  </si>
  <si>
    <t>Antioxidants &amp; redox signaling</t>
  </si>
  <si>
    <t>1557-7716</t>
  </si>
  <si>
    <t>ANTIVIRAL THERAPY</t>
  </si>
  <si>
    <t>1359-6535</t>
  </si>
  <si>
    <t>PHARMACOLOGY &amp; PHARMACY - SCIE;</t>
  </si>
  <si>
    <t>118/256</t>
  </si>
  <si>
    <t>APHASIOLOGY</t>
  </si>
  <si>
    <t>0268-7038</t>
  </si>
  <si>
    <t>142/194</t>
  </si>
  <si>
    <t>Applied health economics and health policy</t>
  </si>
  <si>
    <t>1179-1896</t>
  </si>
  <si>
    <t>APPLIED HEALTH ECONOMICS AND HEALTH POLICY</t>
  </si>
  <si>
    <t>1175-5652</t>
  </si>
  <si>
    <t>APPLIED PHYSIOLOGY NUTRITION AND METABOLISM</t>
  </si>
  <si>
    <t>1715-5312</t>
  </si>
  <si>
    <t>29/81</t>
  </si>
  <si>
    <t>APPLIED PSYCHOLOGY-HEALTH AND WELL BEING</t>
  </si>
  <si>
    <t>1758-0846</t>
  </si>
  <si>
    <t>PSYCHOLOGY, APPLIED</t>
  </si>
  <si>
    <t>15/80</t>
  </si>
  <si>
    <t>ARCHIVES OF BONE AND JOINT SURGERY-ABJS</t>
  </si>
  <si>
    <t>ARCHIVES OF CARDIOVASCULAR DISEASES</t>
  </si>
  <si>
    <t>1875-2136</t>
  </si>
  <si>
    <t>CARDIAC &amp; CARDIOVASCULAR SYSTEMS - SCIE</t>
  </si>
  <si>
    <t>63/126</t>
  </si>
  <si>
    <t>ARCHIVES OF CLINICAL NEUROPSYCHOLOGY</t>
  </si>
  <si>
    <t>0887-6177</t>
  </si>
  <si>
    <t>PSYCHOLOGY</t>
  </si>
  <si>
    <t>40/77</t>
  </si>
  <si>
    <t>ARCHIVES OF DISEASE IN CHILDHOOD-FETAL AND NEONATAL EDITION</t>
  </si>
  <si>
    <t>1359-2998</t>
  </si>
  <si>
    <t>7/121</t>
  </si>
  <si>
    <t>ARCHIVES OF GYNECOLOGY AND OBSTETRICS</t>
  </si>
  <si>
    <t>0932-0067</t>
  </si>
  <si>
    <t>40/80</t>
  </si>
  <si>
    <t>ARCHIVES OF ORTHOPAEDIC AND TRAUMA SURGERY</t>
  </si>
  <si>
    <t>0936-8051</t>
  </si>
  <si>
    <t>88/196</t>
  </si>
  <si>
    <t>ARCHIVOS ARGENTINOS DE PEDIATRIA</t>
  </si>
  <si>
    <t>0325-0075</t>
  </si>
  <si>
    <t>117/121</t>
  </si>
  <si>
    <t>RESPIRATORY SYSTEM</t>
  </si>
  <si>
    <t>21/59</t>
  </si>
  <si>
    <t>ARCHIVOS DE CARDIOLOGIA DE MEXICO</t>
  </si>
  <si>
    <t>1405-9940</t>
  </si>
  <si>
    <t>Archivos de la Sociedad Espanola de Oftalmologia</t>
  </si>
  <si>
    <t>1989-7286</t>
  </si>
  <si>
    <t>ARCHIVOS ESPANOLES DE UROLOGIA</t>
  </si>
  <si>
    <t>73/76</t>
  </si>
  <si>
    <t>ARTERIOSCLEROSIS THROMBOSIS AND VASCULAR BIOLOGY</t>
  </si>
  <si>
    <t>1079-5642</t>
  </si>
  <si>
    <t>HEMATOLOGY - SCIE;</t>
  </si>
  <si>
    <t>6 DE 70</t>
  </si>
  <si>
    <t>ARTHRITIS &amp; RHEUMATOLOGY</t>
  </si>
  <si>
    <t>2326-5191</t>
  </si>
  <si>
    <t>30 de 3</t>
  </si>
  <si>
    <t>ARTHRITIS CARE &amp; RESEARCH</t>
  </si>
  <si>
    <t>2151-464X</t>
  </si>
  <si>
    <t>12 DE 30</t>
  </si>
  <si>
    <t>ARTHRITIS RESEARCH &amp; THERAPY</t>
  </si>
  <si>
    <t>1478-6354</t>
  </si>
  <si>
    <t>8 DE 30</t>
  </si>
  <si>
    <t>Artificial organs</t>
  </si>
  <si>
    <t>1525-1594</t>
  </si>
  <si>
    <t>28/77</t>
  </si>
  <si>
    <t>ARTIFICIAL ORGANS</t>
  </si>
  <si>
    <t>0160-564X</t>
  </si>
  <si>
    <t>ASIAN SPINE JOURNAL</t>
  </si>
  <si>
    <t>1976-1902</t>
  </si>
  <si>
    <t>ATENCION PRIMARIA</t>
  </si>
  <si>
    <t>0212-6567</t>
  </si>
  <si>
    <t>MEDICINE, GENERAL &amp; INTERNAL - SCIE;</t>
  </si>
  <si>
    <t>97/154</t>
  </si>
  <si>
    <t>ATHEROSCLEROSIS</t>
  </si>
  <si>
    <t>0021-9150</t>
  </si>
  <si>
    <t>PERIPHERAL VASCULAR DISEASE - SCIE;</t>
  </si>
  <si>
    <t>10 DE 63</t>
  </si>
  <si>
    <t>ATHEROSCLEROSIS SUPPLEMENTS</t>
  </si>
  <si>
    <t>1567-5688</t>
  </si>
  <si>
    <t>PERIPHERAL VASCULAR DISEASE - SCIE</t>
  </si>
  <si>
    <t>31/63</t>
  </si>
  <si>
    <t>AUTOIMMUNITY REVIEWS</t>
  </si>
  <si>
    <t>1568-9972</t>
  </si>
  <si>
    <t>IMMUNOLOGY - SCIE</t>
  </si>
  <si>
    <t>11/150</t>
  </si>
  <si>
    <t>AUTOPHAGY</t>
  </si>
  <si>
    <t>1554-8627</t>
  </si>
  <si>
    <t>CELL BIOLOGY</t>
  </si>
  <si>
    <t>22/189</t>
  </si>
  <si>
    <t>BASIC &amp; CLINICAL PHARMACOLOGY &amp; TOXICOLOGY</t>
  </si>
  <si>
    <t>1742-7835</t>
  </si>
  <si>
    <t>75/257</t>
  </si>
  <si>
    <t>BEHAVIORAL AND BRAIN FUNCTIONS</t>
  </si>
  <si>
    <t>1744-9081</t>
  </si>
  <si>
    <t>NEUROSCIENCES - SCIE;</t>
  </si>
  <si>
    <t>177/258</t>
  </si>
  <si>
    <t>BIOCHEMIA MEDICA</t>
  </si>
  <si>
    <t>1330-0962</t>
  </si>
  <si>
    <t>MEDICAL LABORATORY TECHNOLOGY - SCIE</t>
  </si>
  <si>
    <t>6 DE 30</t>
  </si>
  <si>
    <t>BIOCHEMICAL JOURNAL</t>
  </si>
  <si>
    <t>0264-6021</t>
  </si>
  <si>
    <t>BIOCHEMISTRY &amp; MOLECULAR BIOLOGY - SCIE</t>
  </si>
  <si>
    <t>90/290</t>
  </si>
  <si>
    <t>BIOCHEMICAL PHARMACOLOGY</t>
  </si>
  <si>
    <t>0006-2952</t>
  </si>
  <si>
    <t>PHARMACOLOGY &amp; PHARMACY - SCIE</t>
  </si>
  <si>
    <t>30/256</t>
  </si>
  <si>
    <t>Biochimica et biophysica acta</t>
  </si>
  <si>
    <t>0006-3002</t>
  </si>
  <si>
    <t>BIOCHEMISTRY &amp; MOLECULAR BIOLOGY - SCIE;</t>
  </si>
  <si>
    <t>18/290</t>
  </si>
  <si>
    <t>10.1016/j.bbadis.2017.11.001</t>
  </si>
  <si>
    <t>BIOCHIMICA ET BIOPHYSICA ACTA-MOLECULAR AND CELL BIOLOGY OF LIPIDS</t>
  </si>
  <si>
    <t>1388-1981</t>
  </si>
  <si>
    <t>BIOCHEMISTRY &amp; MOLECULAR BIOLOGY</t>
  </si>
  <si>
    <t>43/286</t>
  </si>
  <si>
    <t>45/286</t>
  </si>
  <si>
    <t>BIOCHIMICA ET BIOPHYSICA ACTA-MOLECULAR CELL RESEARCH</t>
  </si>
  <si>
    <t>0167-4889</t>
  </si>
  <si>
    <t>61/290</t>
  </si>
  <si>
    <t>BIODRUGS</t>
  </si>
  <si>
    <t>1173-8804</t>
  </si>
  <si>
    <t>100/257</t>
  </si>
  <si>
    <t>BIOMATERIALS</t>
  </si>
  <si>
    <t>0142-9612</t>
  </si>
  <si>
    <t>ENGENEERING, BIOMEDICAL</t>
  </si>
  <si>
    <t>2 DE 77</t>
  </si>
  <si>
    <t>BioMed research international</t>
  </si>
  <si>
    <t>2314-6141</t>
  </si>
  <si>
    <t>BIOTECHNOLOGY &amp;APPLIED MICROBIOLOGY</t>
  </si>
  <si>
    <t>65/158</t>
  </si>
  <si>
    <t>BIOMEDICAL MATERIALS</t>
  </si>
  <si>
    <t>1748-6041</t>
  </si>
  <si>
    <t>27/77</t>
  </si>
  <si>
    <t>BIOMEDICINE &amp; PHARMACOTHERAPY</t>
  </si>
  <si>
    <t>0753-3322</t>
  </si>
  <si>
    <t>MEDICINE, RESEARCH &amp; EXPERIMENTAL - SCIE;</t>
  </si>
  <si>
    <t>52/128</t>
  </si>
  <si>
    <t>BIOPHYSICAL JOURNAL</t>
  </si>
  <si>
    <t>0006-3495</t>
  </si>
  <si>
    <t>BIOPHYSICS - SCIE</t>
  </si>
  <si>
    <t>17/73</t>
  </si>
  <si>
    <t>BIOSCIENCE REPORTS</t>
  </si>
  <si>
    <t>0144-8463</t>
  </si>
  <si>
    <t>138/286</t>
  </si>
  <si>
    <t>Biotechnology reports</t>
  </si>
  <si>
    <t>BJU INTERNATIONAL</t>
  </si>
  <si>
    <t>1464-4096</t>
  </si>
  <si>
    <t>11 DE 76</t>
  </si>
  <si>
    <t>BLOOD</t>
  </si>
  <si>
    <t>0006-4971</t>
  </si>
  <si>
    <t>HEMATOLOGY</t>
  </si>
  <si>
    <t>2 DE 70</t>
  </si>
  <si>
    <t>BLOOD COAGULATION &amp; FIBRINOLYSIS</t>
  </si>
  <si>
    <t>0957-5235</t>
  </si>
  <si>
    <t>57/70</t>
  </si>
  <si>
    <t>BLOOD PRESSURE</t>
  </si>
  <si>
    <t>0803-7051</t>
  </si>
  <si>
    <t>42/63</t>
  </si>
  <si>
    <t>BLOOD PRESSURE MONITORING</t>
  </si>
  <si>
    <t>1359-5237</t>
  </si>
  <si>
    <t>54/63</t>
  </si>
  <si>
    <t>70 DE 8</t>
  </si>
  <si>
    <t>BLOOD TRANSFUSION</t>
  </si>
  <si>
    <t>1723-2007</t>
  </si>
  <si>
    <t>54/70</t>
  </si>
  <si>
    <t>BMC CANCER</t>
  </si>
  <si>
    <t>1471-2407</t>
  </si>
  <si>
    <t>93/217</t>
  </si>
  <si>
    <t>BMC CARDIOVASCULAR DISORDERS</t>
  </si>
  <si>
    <t>1471-2261</t>
  </si>
  <si>
    <t>82/126</t>
  </si>
  <si>
    <t>99/167</t>
  </si>
  <si>
    <t>BMC MEDICAL RESEARCH METHODOLOGY</t>
  </si>
  <si>
    <t>1471-2288</t>
  </si>
  <si>
    <t>HEALTH CARE SCIENCES &amp; SERVICES - SCIE</t>
  </si>
  <si>
    <t>17/90</t>
  </si>
  <si>
    <t>BMC MICROBIOLOGY</t>
  </si>
  <si>
    <t>1471-2180</t>
  </si>
  <si>
    <t>MICROBIOLOGY - SCIE</t>
  </si>
  <si>
    <t>59/124</t>
  </si>
  <si>
    <t>BMC NEUROLOGY</t>
  </si>
  <si>
    <t>1471-2377</t>
  </si>
  <si>
    <t>CLINICAL NEUROLOGY</t>
  </si>
  <si>
    <t>124/194</t>
  </si>
  <si>
    <t>BMC NURSING</t>
  </si>
  <si>
    <t>1472-6955</t>
  </si>
  <si>
    <t>BMC PALLIATIVE CARE</t>
  </si>
  <si>
    <t>1472-684X</t>
  </si>
  <si>
    <t>58/90</t>
  </si>
  <si>
    <t>BMC PULMONARY MEDICINE</t>
  </si>
  <si>
    <t>1471-2466</t>
  </si>
  <si>
    <t>RESPIRATORY SYSTEM - SCIE</t>
  </si>
  <si>
    <t>34/59</t>
  </si>
  <si>
    <t>BMJ OPEN</t>
  </si>
  <si>
    <t>2044-6055</t>
  </si>
  <si>
    <t>38/154</t>
  </si>
  <si>
    <t>BONE &amp; JOINT JOURNAL</t>
  </si>
  <si>
    <t>2049-4394</t>
  </si>
  <si>
    <t>ORTHOPEDICS - SCIE;</t>
  </si>
  <si>
    <t>BONE &amp; JOINT RESEARCH</t>
  </si>
  <si>
    <t>2046-3758</t>
  </si>
  <si>
    <t>17/76</t>
  </si>
  <si>
    <t>BONE MARROW TRANSPLANTATION</t>
  </si>
  <si>
    <t>0268-3369</t>
  </si>
  <si>
    <t>71/217</t>
  </si>
  <si>
    <t>BRAIN</t>
  </si>
  <si>
    <t>0006-8950</t>
  </si>
  <si>
    <t>2/194</t>
  </si>
  <si>
    <t>BRAIN &amp; DEVELOPMENT</t>
  </si>
  <si>
    <t>0387-7604</t>
  </si>
  <si>
    <t>150/194</t>
  </si>
  <si>
    <t>REHABILITATION - SCIE;</t>
  </si>
  <si>
    <t>17/65</t>
  </si>
  <si>
    <t>BRAIN RESEARCH</t>
  </si>
  <si>
    <t>0006-8993</t>
  </si>
  <si>
    <t>NEUROSCIENCES</t>
  </si>
  <si>
    <t>133/258</t>
  </si>
  <si>
    <t>Brain structure &amp; function</t>
  </si>
  <si>
    <t>1863-2661</t>
  </si>
  <si>
    <t>Brazilian journal of anesthesiology</t>
  </si>
  <si>
    <t>0104-0014</t>
  </si>
  <si>
    <t>BRAZILIAN JOURNAL OF PHYSICAL THERAPY</t>
  </si>
  <si>
    <t>1413-3555</t>
  </si>
  <si>
    <t>ORTHOPEDICS</t>
  </si>
  <si>
    <t>46/76</t>
  </si>
  <si>
    <t>BREAST</t>
  </si>
  <si>
    <t>0960-9776</t>
  </si>
  <si>
    <t>OBSTETRICS &amp; GYNECOLOGY - SCIE;</t>
  </si>
  <si>
    <t>18/80</t>
  </si>
  <si>
    <t>ONCOLOGY - SCIE</t>
  </si>
  <si>
    <t>82/217</t>
  </si>
  <si>
    <t>BREAST CARE</t>
  </si>
  <si>
    <t>1661-3791</t>
  </si>
  <si>
    <t>55/80</t>
  </si>
  <si>
    <t>BREASTFEEDING MEDICINE</t>
  </si>
  <si>
    <t>1556-8253</t>
  </si>
  <si>
    <t>56/80</t>
  </si>
  <si>
    <t>BRITISH JOURNAL OF ANAESTHESIA</t>
  </si>
  <si>
    <t>0007-0912</t>
  </si>
  <si>
    <t>1 de 31</t>
  </si>
  <si>
    <t>BRITISH JOURNAL OF CANCER</t>
  </si>
  <si>
    <t>0007-0920</t>
  </si>
  <si>
    <t>32/217</t>
  </si>
  <si>
    <t>BRITISH JOURNAL OF CLINICAL PHARMACOLOGY</t>
  </si>
  <si>
    <t>0306-5251</t>
  </si>
  <si>
    <t>60/257</t>
  </si>
  <si>
    <t>BRITISH JOURNAL OF DERMATOLOGY</t>
  </si>
  <si>
    <t>0007-0963</t>
  </si>
  <si>
    <t>DERMATOLOGY</t>
  </si>
  <si>
    <t>5 DE 63</t>
  </si>
  <si>
    <t>BRITISH JOURNAL OF HAEMATOLOGY</t>
  </si>
  <si>
    <t>0007-1048</t>
  </si>
  <si>
    <t>10 DE 70</t>
  </si>
  <si>
    <t>British journal of haematology</t>
  </si>
  <si>
    <t>1365-2141</t>
  </si>
  <si>
    <t>BRITISH JOURNAL OF NUTRITION</t>
  </si>
  <si>
    <t>0007-1145</t>
  </si>
  <si>
    <t>20/81</t>
  </si>
  <si>
    <t>BRITISH JOURNAL OF ORAL &amp; MAXILLOFACIAL SURGERY</t>
  </si>
  <si>
    <t>0266-4356</t>
  </si>
  <si>
    <t>DENTISTRY, ORAL SURGERY &amp; MEDICINE - SCIE;</t>
  </si>
  <si>
    <t>61/90</t>
  </si>
  <si>
    <t>BRITISH JOURNAL OF PHARMACOLOGY</t>
  </si>
  <si>
    <t>0007-1188</t>
  </si>
  <si>
    <t>PHARMACOLOGY &amp;PHARMACY</t>
  </si>
  <si>
    <t>19/256</t>
  </si>
  <si>
    <t>CANCER CELL</t>
  </si>
  <si>
    <t>1535-6108</t>
  </si>
  <si>
    <t>ONCOLOGY - SCIE;</t>
  </si>
  <si>
    <t>4/217</t>
  </si>
  <si>
    <t>Cancer chemotherapy and biological response modifiers</t>
  </si>
  <si>
    <t>0921-4410</t>
  </si>
  <si>
    <t>CANCER CHEMOTHERAPY AND PHARMACOLOGY</t>
  </si>
  <si>
    <t>0344-5704</t>
  </si>
  <si>
    <t>112/256</t>
  </si>
  <si>
    <t>Cancer chemotherapy and pharmacology</t>
  </si>
  <si>
    <t>1432-0843</t>
  </si>
  <si>
    <t>CANCER DISCOVERY</t>
  </si>
  <si>
    <t>2159-8274</t>
  </si>
  <si>
    <t>7/217</t>
  </si>
  <si>
    <t>CANCER EPIDEMIOLOGY</t>
  </si>
  <si>
    <t>1877-7821</t>
  </si>
  <si>
    <t>57/176</t>
  </si>
  <si>
    <t>CANCER EPIDEMIOLOGY BIOMARKERS &amp; PREVENTION</t>
  </si>
  <si>
    <t>1055-9965</t>
  </si>
  <si>
    <t>CANCER LETTERS</t>
  </si>
  <si>
    <t>0304-3835</t>
  </si>
  <si>
    <t>25/217</t>
  </si>
  <si>
    <t>15/217</t>
  </si>
  <si>
    <t>Cancer research</t>
  </si>
  <si>
    <t>1538-7445</t>
  </si>
  <si>
    <t>CARDIOLOGY</t>
  </si>
  <si>
    <t>0008-6312</t>
  </si>
  <si>
    <t>87/126</t>
  </si>
  <si>
    <t>CARDIOLOGY AND THERAPY</t>
  </si>
  <si>
    <t>2193-8261</t>
  </si>
  <si>
    <t>CARDIOLOGY IN THE YOUNG</t>
  </si>
  <si>
    <t>1047-9511</t>
  </si>
  <si>
    <t>115/126</t>
  </si>
  <si>
    <t>Cardiovascular &amp; hematological disorders drug targets</t>
  </si>
  <si>
    <t>2212-4063</t>
  </si>
  <si>
    <t>CARDIOVASCULAR DIABETOLOGY</t>
  </si>
  <si>
    <t>1475-2840</t>
  </si>
  <si>
    <t>29/126</t>
  </si>
  <si>
    <t>CARDIOVASCULAR REVASCULARIZATION MEDICINE</t>
  </si>
  <si>
    <t>1553-8389</t>
  </si>
  <si>
    <t>Cardiovascular revascularization medicine : including molecular interventions</t>
  </si>
  <si>
    <t>1878-0938</t>
  </si>
  <si>
    <t>04 Apr 2017</t>
  </si>
  <si>
    <t>10.1016/j.carrev.2017.03.029</t>
  </si>
  <si>
    <t>MEDLINE:28404226</t>
  </si>
  <si>
    <t>Case reports in genetics</t>
  </si>
  <si>
    <t>2090-6544</t>
  </si>
  <si>
    <t>CASE REPORTS IN HEMATOLOGY</t>
  </si>
  <si>
    <t>2090-6560</t>
  </si>
  <si>
    <t>CATHETERIZATION AND CARDIOVASCULAR INTERVENTIONS</t>
  </si>
  <si>
    <t>1522-1946</t>
  </si>
  <si>
    <t>59/126</t>
  </si>
  <si>
    <t>CELL BIOLOGY - SCIE</t>
  </si>
  <si>
    <t>39/189</t>
  </si>
  <si>
    <t>CELL DEATH AND DIFFERENTIATION</t>
  </si>
  <si>
    <t>1350-9047</t>
  </si>
  <si>
    <t>24/286</t>
  </si>
  <si>
    <t>Cell death and differentiation</t>
  </si>
  <si>
    <t>1476-5403</t>
  </si>
  <si>
    <t>24/290</t>
  </si>
  <si>
    <t>CELL REPORTS</t>
  </si>
  <si>
    <t>2211-1247</t>
  </si>
  <si>
    <t>26/190</t>
  </si>
  <si>
    <t>CELL STEM CELL</t>
  </si>
  <si>
    <t>1934-5909</t>
  </si>
  <si>
    <t>5/189</t>
  </si>
  <si>
    <t>CELLULAR AND MOLECULAR LIFE SCIENCES</t>
  </si>
  <si>
    <t>1420-682X</t>
  </si>
  <si>
    <t>40/286</t>
  </si>
  <si>
    <t>Cellular signalling</t>
  </si>
  <si>
    <t>1873-3913</t>
  </si>
  <si>
    <t>73/190</t>
  </si>
  <si>
    <t>CENTRAL EUROPEAN JOURNAL OF UROLOGY</t>
  </si>
  <si>
    <t>2080-4806</t>
  </si>
  <si>
    <t>Cerebellum &amp; ataxias</t>
  </si>
  <si>
    <t>2053-8871</t>
  </si>
  <si>
    <t>CEREBRAL CORTEX</t>
  </si>
  <si>
    <t>1047-3211</t>
  </si>
  <si>
    <t>NEUROSCIENCES - SCIE</t>
  </si>
  <si>
    <t>21/259</t>
  </si>
  <si>
    <t>CEREBROVASCULAR DISEASES</t>
  </si>
  <si>
    <t>1015-9770</t>
  </si>
  <si>
    <t>71/194</t>
  </si>
  <si>
    <t>CHEST</t>
  </si>
  <si>
    <t>0012-3692</t>
  </si>
  <si>
    <t>RESPIRATORY SYSTEM - SCIE;</t>
  </si>
  <si>
    <t>7 DE  59</t>
  </si>
  <si>
    <t>CHILDS NERVOUS SYSTEM</t>
  </si>
  <si>
    <t>0256-7040</t>
  </si>
  <si>
    <t>166/194</t>
  </si>
  <si>
    <t>CHINESE JOURNAL OF CANCER RESEARCH</t>
  </si>
  <si>
    <t>1000-9604</t>
  </si>
  <si>
    <t>108/217</t>
  </si>
  <si>
    <t>CHRONIC RESPIRATORY DISEASE</t>
  </si>
  <si>
    <t>1479-9723</t>
  </si>
  <si>
    <t>43/59</t>
  </si>
  <si>
    <t>CIRCULATION</t>
  </si>
  <si>
    <t>0009-7322</t>
  </si>
  <si>
    <t>3/126</t>
  </si>
  <si>
    <t>CIRCULATION JOURNAL</t>
  </si>
  <si>
    <t>1346-9843</t>
  </si>
  <si>
    <t>44/126</t>
  </si>
  <si>
    <t>CIRCULATION-ARRHYTHMIA AND ELECTROPHYSIOLOGY</t>
  </si>
  <si>
    <t>1941-3149</t>
  </si>
  <si>
    <t>22/126</t>
  </si>
  <si>
    <t>CIRCULATION-CARDIOVASCULAR INTERVENTIONS</t>
  </si>
  <si>
    <t>1941-7640</t>
  </si>
  <si>
    <t>10/126</t>
  </si>
  <si>
    <t>CIRCULATION-CARDIOVASCULAR QUALITY AND OUTCOMES</t>
  </si>
  <si>
    <t>1941-7705</t>
  </si>
  <si>
    <t>32/126</t>
  </si>
  <si>
    <t>CIRUGIA ESPANOLA</t>
  </si>
  <si>
    <t>0009-739X</t>
  </si>
  <si>
    <t>SURGERY - SCIE</t>
  </si>
  <si>
    <t>129/197</t>
  </si>
  <si>
    <t>Cirugia pediatrica</t>
  </si>
  <si>
    <t>CIRUGIA Y CIRUJANOS</t>
  </si>
  <si>
    <t>0009-7411</t>
  </si>
  <si>
    <t>190/196</t>
  </si>
  <si>
    <t>141/217</t>
  </si>
  <si>
    <t>CLINICAL AND APPLIED THROMBOSIS-HEMOSTASIS</t>
  </si>
  <si>
    <t>1076-0296</t>
  </si>
  <si>
    <t>43/70</t>
  </si>
  <si>
    <t>4 DE 26</t>
  </si>
  <si>
    <t>Clinical and experimental allergy : journal of the British Society for Allergy and Clinical Immunology</t>
  </si>
  <si>
    <t>1365-2222</t>
  </si>
  <si>
    <t>CLINICAL AND EXPERIMENTAL HYPERTENSION</t>
  </si>
  <si>
    <t>1064-1963</t>
  </si>
  <si>
    <t>216/256</t>
  </si>
  <si>
    <t>CLINICAL AND EXPERIMENTAL IMMUNOLOGY</t>
  </si>
  <si>
    <t>0009-9104</t>
  </si>
  <si>
    <t>60/150</t>
  </si>
  <si>
    <t>CLINICAL AND EXPERIMENTAL OBSTETRICS &amp; GYNECOLOGY</t>
  </si>
  <si>
    <t>0390-6663</t>
  </si>
  <si>
    <t>79/80</t>
  </si>
  <si>
    <t>CLINICAL AND EXPERIMENTAL PHARMACOLOGY AND PHYSIOLOGY</t>
  </si>
  <si>
    <t>1440-1681</t>
  </si>
  <si>
    <t>161/256</t>
  </si>
  <si>
    <t>CLINICAL AND EXPERIMENTAL RHEUMATOLOGY</t>
  </si>
  <si>
    <t>16 DE 30</t>
  </si>
  <si>
    <t>12 DE 26</t>
  </si>
  <si>
    <t>Clinical and translational science</t>
  </si>
  <si>
    <t>1752-8062</t>
  </si>
  <si>
    <t>MEDICINE, RESEARCH &amp; EXPERIMENTAL - SCIE</t>
  </si>
  <si>
    <t>114/128</t>
  </si>
  <si>
    <t>CLINICAL CANCER RESEARCH</t>
  </si>
  <si>
    <t>1078-0432</t>
  </si>
  <si>
    <t>12/217</t>
  </si>
  <si>
    <t>CLINICAL CARDIOLOGY</t>
  </si>
  <si>
    <t>0160-9289</t>
  </si>
  <si>
    <t>56/126</t>
  </si>
  <si>
    <t>CLINICAL ENDOCRINOLOGY</t>
  </si>
  <si>
    <t>0300-0664</t>
  </si>
  <si>
    <t>60/138</t>
  </si>
  <si>
    <t>62/166</t>
  </si>
  <si>
    <t>Clinical genetics</t>
  </si>
  <si>
    <t>1399-0004</t>
  </si>
  <si>
    <t>CLINICAL IMMUNOLOGY</t>
  </si>
  <si>
    <t>1521-6616</t>
  </si>
  <si>
    <t>43/150</t>
  </si>
  <si>
    <t>15/150</t>
  </si>
  <si>
    <t>CLINICAL KIDNEY JOURNAL</t>
  </si>
  <si>
    <t>1753-0784</t>
  </si>
  <si>
    <t>Clinical kidney journal</t>
  </si>
  <si>
    <t>2048-8505</t>
  </si>
  <si>
    <t>CLINICAL LUNG CANCER</t>
  </si>
  <si>
    <t>1525-7304</t>
  </si>
  <si>
    <t>88/217</t>
  </si>
  <si>
    <t>CLINICAL MICROBIOLOGY AND INFECTION</t>
  </si>
  <si>
    <t>1198-743X</t>
  </si>
  <si>
    <t>INFECTIOUS DISEASES - SCIE;</t>
  </si>
  <si>
    <t>8 DE 84</t>
  </si>
  <si>
    <t>Clinical microbiology and infection : the official publication of the European Society of Clinical Microbiology and Infectious Diseases</t>
  </si>
  <si>
    <t>1469-0691</t>
  </si>
  <si>
    <t>Clinical nuclear medicine</t>
  </si>
  <si>
    <t>1536-0229</t>
  </si>
  <si>
    <t>RADIOLOGY, NUCLEAR MEDICINE &amp; MEDICAL IMAGING - SCIE</t>
  </si>
  <si>
    <t>12/127</t>
  </si>
  <si>
    <t>CLINICAL NUCLEAR MEDICINE</t>
  </si>
  <si>
    <t>0363-9762</t>
  </si>
  <si>
    <t>CLINICAL NUTRITION</t>
  </si>
  <si>
    <t>0261-5614</t>
  </si>
  <si>
    <t>9 DE 81</t>
  </si>
  <si>
    <t>CLINICAL ORTHOPAEDICS AND RELATED RESEARCH</t>
  </si>
  <si>
    <t>0009-921X</t>
  </si>
  <si>
    <t>6 DE 76</t>
  </si>
  <si>
    <t>CLINICAL PHARMACOLOGY-ADVANCES AND APPLICATIONS</t>
  </si>
  <si>
    <t>1179-1438</t>
  </si>
  <si>
    <t>CLINICAL RHEUMATOLOGY</t>
  </si>
  <si>
    <t>0770-3198</t>
  </si>
  <si>
    <t>19/30</t>
  </si>
  <si>
    <t>CLINICAL SARCOMA RESEARCH</t>
  </si>
  <si>
    <t>2045-3329</t>
  </si>
  <si>
    <t>CLINICAL SCIENCE</t>
  </si>
  <si>
    <t>0143-5221</t>
  </si>
  <si>
    <t>14/128</t>
  </si>
  <si>
    <t>CLINICAL THERAPEUTICS</t>
  </si>
  <si>
    <t>0149-2918</t>
  </si>
  <si>
    <t>93/257</t>
  </si>
  <si>
    <t>CLINICOECONOMICS AND OUTCOMES RESEARCH</t>
  </si>
  <si>
    <t>1178-6981</t>
  </si>
  <si>
    <t>CLINICS IN PLASTIC SURGERY</t>
  </si>
  <si>
    <t>0094-1298</t>
  </si>
  <si>
    <t>104/197</t>
  </si>
  <si>
    <t>Cochlear implants international</t>
  </si>
  <si>
    <t>1754-7628</t>
  </si>
  <si>
    <t>COLD SPRING HARBOR PERSPECTIVES IN BIOLOGY</t>
  </si>
  <si>
    <t>1943-0264</t>
  </si>
  <si>
    <t>20/190</t>
  </si>
  <si>
    <t>Comparative biochemistry and physiology. Part A, Molecular &amp; integrative physiology</t>
  </si>
  <si>
    <t>1531-4332</t>
  </si>
  <si>
    <t>ZOOLOGY - SCIE;</t>
  </si>
  <si>
    <t>38/162</t>
  </si>
  <si>
    <t>CONTEMPORARY NURSE</t>
  </si>
  <si>
    <t>1037-6178</t>
  </si>
  <si>
    <t>NURSING - SCIE</t>
  </si>
  <si>
    <t>80/116</t>
  </si>
  <si>
    <t>COPD-JOURNAL OF CHRONIC OBSTRUCTIVE PULMONARY DISEASE</t>
  </si>
  <si>
    <t>1541-2555</t>
  </si>
  <si>
    <t>30/59</t>
  </si>
  <si>
    <t>CORNEA</t>
  </si>
  <si>
    <t>0277-3740</t>
  </si>
  <si>
    <t>OPHTHALMOLOGY - SCIE</t>
  </si>
  <si>
    <t>26/59</t>
  </si>
  <si>
    <t>CRITICAL CARE</t>
  </si>
  <si>
    <t>1466-609X</t>
  </si>
  <si>
    <t>CRITICAL CARE MEDICINE - SCIE</t>
  </si>
  <si>
    <t>6 DE 33</t>
  </si>
  <si>
    <t>4 DE 33</t>
  </si>
  <si>
    <t>CRITICAL REVIEWS IN ONCOLOGY HEMATOLOGY</t>
  </si>
  <si>
    <t>1040-8428</t>
  </si>
  <si>
    <t>50/217</t>
  </si>
  <si>
    <t>CURRENT ALLERGY &amp; CLINICAL IMMUNOLOGY</t>
  </si>
  <si>
    <t>1609-3607</t>
  </si>
  <si>
    <t>8 DE 26</t>
  </si>
  <si>
    <t>CURRENT CANCER DRUG TARGETS</t>
  </si>
  <si>
    <t>1568-0096</t>
  </si>
  <si>
    <t>110/2017</t>
  </si>
  <si>
    <t>Current environmental health reports</t>
  </si>
  <si>
    <t>2196-5412</t>
  </si>
  <si>
    <t>CURRENT MEDICAL RESEARCH AND OPINION</t>
  </si>
  <si>
    <t>0300-7995</t>
  </si>
  <si>
    <t>33/154</t>
  </si>
  <si>
    <t>CURRENT ONCOLOGY REPORTS</t>
  </si>
  <si>
    <t>1523-3790</t>
  </si>
  <si>
    <t>129/217</t>
  </si>
  <si>
    <t>CURRENT OPINION IN ALLERGY AND CLINICAL IMMUNOLOGY</t>
  </si>
  <si>
    <t>1528-4050</t>
  </si>
  <si>
    <t>11 DE 26</t>
  </si>
  <si>
    <t>CURRENT OPINION IN INFECTIOUS DISEASES</t>
  </si>
  <si>
    <t>0951-7375</t>
  </si>
  <si>
    <t>INFECTIOUS DISEASES - SCIE</t>
  </si>
  <si>
    <t>15/84</t>
  </si>
  <si>
    <t>Current protocols in pharmacology</t>
  </si>
  <si>
    <t>1934-8290</t>
  </si>
  <si>
    <t>CYTOMETRY PART B-CLINICAL CYTOMETRY</t>
  </si>
  <si>
    <t>1552-4949</t>
  </si>
  <si>
    <t>PATHOLOGY - SCIE;</t>
  </si>
  <si>
    <t>24/79</t>
  </si>
  <si>
    <t>Cytometry. Part B, Clinical cytometry</t>
  </si>
  <si>
    <t>1552-4957</t>
  </si>
  <si>
    <t>CYTOTHERAPY</t>
  </si>
  <si>
    <t>1465-3249</t>
  </si>
  <si>
    <t>BIOTECHNOLOGY &amp; APPLIED MICROBIOLOGY - SCIE;</t>
  </si>
  <si>
    <t>47/158</t>
  </si>
  <si>
    <t>Data in brief</t>
  </si>
  <si>
    <t>2352-3409</t>
  </si>
  <si>
    <t>DERMATOLOGIC SURGERY</t>
  </si>
  <si>
    <t>1076-0512</t>
  </si>
  <si>
    <t>DERMATOLOGY - SCIE;</t>
  </si>
  <si>
    <t>20/63</t>
  </si>
  <si>
    <t>DERMATOLOGIC THERAPY</t>
  </si>
  <si>
    <t>1396-0296</t>
  </si>
  <si>
    <t>50/63</t>
  </si>
  <si>
    <t>DIABETES</t>
  </si>
  <si>
    <t>0012-1797</t>
  </si>
  <si>
    <t>9/138</t>
  </si>
  <si>
    <t>Diabetes &amp; metabolism</t>
  </si>
  <si>
    <t>1878-1780</t>
  </si>
  <si>
    <t>ENDOCRINOLOGY &amp; METABOLISM - SCIE</t>
  </si>
  <si>
    <t>33/138</t>
  </si>
  <si>
    <t>DIABETES CARE</t>
  </si>
  <si>
    <t>0149-5992</t>
  </si>
  <si>
    <t>5/138</t>
  </si>
  <si>
    <t>DIABETES-METABOLISM RESEARCH AND REVIEWS</t>
  </si>
  <si>
    <t>1520-7560</t>
  </si>
  <si>
    <t>61/138</t>
  </si>
  <si>
    <t>DIABETOLOGIA</t>
  </si>
  <si>
    <t>0012-186X</t>
  </si>
  <si>
    <t>15/138</t>
  </si>
  <si>
    <t>DIAGNOSTIC MICROBIOLOGY AND INFECTIOUS DISEASE</t>
  </si>
  <si>
    <t>0732-8893</t>
  </si>
  <si>
    <t>65/125</t>
  </si>
  <si>
    <t>Disability and rehabilitation</t>
  </si>
  <si>
    <t>1464-5165</t>
  </si>
  <si>
    <t>REHABILITATION - SCIE</t>
  </si>
  <si>
    <t>22/65</t>
  </si>
  <si>
    <t>England</t>
  </si>
  <si>
    <t>10.1080/09638288.2017.1337239</t>
  </si>
  <si>
    <t>MEDLINE:28604165</t>
  </si>
  <si>
    <t>DISEASE MODELS &amp; MECHANISMS</t>
  </si>
  <si>
    <t>1754-8403</t>
  </si>
  <si>
    <t>PATHOLOGY</t>
  </si>
  <si>
    <t>10 DE 79</t>
  </si>
  <si>
    <t>DRUG AND ALCOHOL DEPENDENCE</t>
  </si>
  <si>
    <t>0376-8716</t>
  </si>
  <si>
    <t>SUBSTANCE ABUSE</t>
  </si>
  <si>
    <t>4 DE 18</t>
  </si>
  <si>
    <t>DRUG SAFETY</t>
  </si>
  <si>
    <t>0114-5916</t>
  </si>
  <si>
    <t>64/256</t>
  </si>
  <si>
    <t>EARLY HUMAN DEVELOPMENT</t>
  </si>
  <si>
    <t>0378-3782</t>
  </si>
  <si>
    <t>PEDIATRICS - SCIE;</t>
  </si>
  <si>
    <t>40/121</t>
  </si>
  <si>
    <t>EBIOMEDICINE</t>
  </si>
  <si>
    <t>2352-3964</t>
  </si>
  <si>
    <t>ECANCERMEDICALSCIENCE</t>
  </si>
  <si>
    <t>1754-6605</t>
  </si>
  <si>
    <t>EFORT open reviews</t>
  </si>
  <si>
    <t>xxxx-xxxx</t>
  </si>
  <si>
    <t>2058-5241</t>
  </si>
  <si>
    <t>ELEUTHERA</t>
  </si>
  <si>
    <t>2011-4532</t>
  </si>
  <si>
    <t>BIOLOGY</t>
  </si>
  <si>
    <t>4 DE 84</t>
  </si>
  <si>
    <t>EMBO MOLECULAR MEDICINE</t>
  </si>
  <si>
    <t>1757-4676</t>
  </si>
  <si>
    <t>1/128</t>
  </si>
  <si>
    <t>E-MEMOIRES DE L ACADEMIE NATIONALE DE CHIRURGIE</t>
  </si>
  <si>
    <t>1634-0647</t>
  </si>
  <si>
    <t>EMERGENCIAS</t>
  </si>
  <si>
    <t>1137-6821</t>
  </si>
  <si>
    <t>EMERGENCY MEDICINE</t>
  </si>
  <si>
    <t>3 DE 24</t>
  </si>
  <si>
    <t>EMERGING INFECTIOUS DISEASES</t>
  </si>
  <si>
    <t>1080-6040</t>
  </si>
  <si>
    <t>14/150</t>
  </si>
  <si>
    <t>ENDOCRINOLOGIA Y NUTRICION</t>
  </si>
  <si>
    <t>1575-0922</t>
  </si>
  <si>
    <t>127/138</t>
  </si>
  <si>
    <t>ENDOCRINOLOGY DIABETES AND METABOLISM CASE REPORTS</t>
  </si>
  <si>
    <t>2052-0573</t>
  </si>
  <si>
    <t>ENERGIES</t>
  </si>
  <si>
    <t>1996-1073</t>
  </si>
  <si>
    <t>ENERGY &amp; FUELS</t>
  </si>
  <si>
    <t>45/92</t>
  </si>
  <si>
    <t>88/124</t>
  </si>
  <si>
    <t>Enfermedades infecciosas y microbiologia clinica</t>
  </si>
  <si>
    <t>ENFERMERIA CLINICA</t>
  </si>
  <si>
    <t>1130-8621</t>
  </si>
  <si>
    <t>ENVIRONMENTAL SCIENCES - SCIE</t>
  </si>
  <si>
    <t>20/229</t>
  </si>
  <si>
    <t>Environmental research</t>
  </si>
  <si>
    <t>1096-0953</t>
  </si>
  <si>
    <t>ENVIRONMENTAL SCIENCES - SCIE;</t>
  </si>
  <si>
    <t>44/229</t>
  </si>
  <si>
    <t>Environmental science and pollution research international</t>
  </si>
  <si>
    <t>1614-7499</t>
  </si>
  <si>
    <t>79/229</t>
  </si>
  <si>
    <t>Germany</t>
  </si>
  <si>
    <t>10.1007/s11356-017-9220-1</t>
  </si>
  <si>
    <t>MEDLINE:28527144</t>
  </si>
  <si>
    <t>EUROINTERVENTION</t>
  </si>
  <si>
    <t>1774-024X</t>
  </si>
  <si>
    <t>24/126</t>
  </si>
  <si>
    <t>EUROPACE</t>
  </si>
  <si>
    <t>1099-5129</t>
  </si>
  <si>
    <t>31/126</t>
  </si>
  <si>
    <t>Europace</t>
  </si>
  <si>
    <t>1532-2092</t>
  </si>
  <si>
    <t>EUROPEAN ADDICTION RESEARCH</t>
  </si>
  <si>
    <t>1022-6877</t>
  </si>
  <si>
    <t>64/142</t>
  </si>
  <si>
    <t>EUROPEAN ANNALS OF ALLERGY AND CLINICAL IMMUNOLOGY</t>
  </si>
  <si>
    <t>1764-1489</t>
  </si>
  <si>
    <t>EUROPEAN ARCHIVES OF OTO-RHINO-LARYNGOLOGY</t>
  </si>
  <si>
    <t>0937-4477</t>
  </si>
  <si>
    <t>17/42</t>
  </si>
  <si>
    <t>EUROPEAN CLINICAL RESPIRATORY JOURNAL</t>
  </si>
  <si>
    <t>2001-8525</t>
  </si>
  <si>
    <t>EUROPEAN FOOD RESEARCH AND TECHNOLOGY</t>
  </si>
  <si>
    <t>1438-2377</t>
  </si>
  <si>
    <t>FOOD SCIENCE &amp; TECHNOLOGY</t>
  </si>
  <si>
    <t>56/129</t>
  </si>
  <si>
    <t>EUROPEAN GERIATRIC MEDICINE</t>
  </si>
  <si>
    <t>1878-7649</t>
  </si>
  <si>
    <t>42/49</t>
  </si>
  <si>
    <t>EUROPEAN HEART JOURNAL</t>
  </si>
  <si>
    <t>0195-668X</t>
  </si>
  <si>
    <t>2/126</t>
  </si>
  <si>
    <t>European heart journal</t>
  </si>
  <si>
    <t>1522-9645</t>
  </si>
  <si>
    <t>EUROPEAN HEART JOURNAL-ACUTE CARDIOVASCULAR CARE</t>
  </si>
  <si>
    <t>2048-8726</t>
  </si>
  <si>
    <t>EUROPEAN HEART JOURNAL-CARDIOVASCULAR PHARMACOTHERAPY</t>
  </si>
  <si>
    <t>2055-6837</t>
  </si>
  <si>
    <t>EUROPEAN JOURNAL OF ANATOMY</t>
  </si>
  <si>
    <t>1136-4890</t>
  </si>
  <si>
    <t>EUROPEAN JOURNAL OF CANCER</t>
  </si>
  <si>
    <t>0959-8049</t>
  </si>
  <si>
    <t>35/217</t>
  </si>
  <si>
    <t>European journal of cancer care</t>
  </si>
  <si>
    <t>1365-2354</t>
  </si>
  <si>
    <t>10/116</t>
  </si>
  <si>
    <t>EUROPEAN JOURNAL OF CANCER CARE</t>
  </si>
  <si>
    <t>0961-5423</t>
  </si>
  <si>
    <t>EUROPEAN JOURNAL OF CANCER PREVENTION</t>
  </si>
  <si>
    <t>0959-8278</t>
  </si>
  <si>
    <t>131/217</t>
  </si>
  <si>
    <t>EUROPEAN JOURNAL OF CARDIO-THORACIC SURGERY</t>
  </si>
  <si>
    <t>1010-7940</t>
  </si>
  <si>
    <t>24/196</t>
  </si>
  <si>
    <t>EUROPEAN JOURNAL OF CARDIOVASCULAR NURSING</t>
  </si>
  <si>
    <t>1474-5151</t>
  </si>
  <si>
    <t>NURSING</t>
  </si>
  <si>
    <t>2/116</t>
  </si>
  <si>
    <t>34/154</t>
  </si>
  <si>
    <t>EUROPEAN JOURNAL OF CLINICAL MICROBIOLOGY &amp; INFECTIOUS DISEASES</t>
  </si>
  <si>
    <t>0934-9723</t>
  </si>
  <si>
    <t>MICROBIOLOGY - SCIE;</t>
  </si>
  <si>
    <t>57/124</t>
  </si>
  <si>
    <t>European journal of clinical microbiology &amp; infectious diseases : official publication of the European Society of Clinical Microbiology</t>
  </si>
  <si>
    <t>1435-4373</t>
  </si>
  <si>
    <t>EUROPEAN JOURNAL OF CLINICAL PHARMACOLOGY</t>
  </si>
  <si>
    <t>0031-6970</t>
  </si>
  <si>
    <t>97/256</t>
  </si>
  <si>
    <t>EUROPEAN JOURNAL OF EMERGENCY MEDICINE</t>
  </si>
  <si>
    <t>0969-9546</t>
  </si>
  <si>
    <t>EMERGENCY MEDICINE - SCIE</t>
  </si>
  <si>
    <t>8 DE 24</t>
  </si>
  <si>
    <t>EUROPEAN JOURNAL OF ENDOCRINOLOGY</t>
  </si>
  <si>
    <t>0804-4643</t>
  </si>
  <si>
    <t>EUROPEAN JOURNAL OF HAEMATOLOGY</t>
  </si>
  <si>
    <t>0902-4441</t>
  </si>
  <si>
    <t>33/70</t>
  </si>
  <si>
    <t>EUROPEAN JOURNAL OF HEART FAILURE</t>
  </si>
  <si>
    <t>1388-9842</t>
  </si>
  <si>
    <t>12/126</t>
  </si>
  <si>
    <t>EUROPEAN JOURNAL OF HOSPITAL PHARMACY-SCIENCE AND PRACTICE</t>
  </si>
  <si>
    <t>2047-9956</t>
  </si>
  <si>
    <t>239/257</t>
  </si>
  <si>
    <t>35/166</t>
  </si>
  <si>
    <t>EUROPEAN JOURNAL OF INTERNAL MEDICINE</t>
  </si>
  <si>
    <t>0953-6205</t>
  </si>
  <si>
    <t>28/154</t>
  </si>
  <si>
    <t>European journal of internal medicine</t>
  </si>
  <si>
    <t>1879-0828</t>
  </si>
  <si>
    <t>103/166</t>
  </si>
  <si>
    <t>EUROPEAN JOURNAL OF NEUROLOGY</t>
  </si>
  <si>
    <t>1351-5101</t>
  </si>
  <si>
    <t>40/194</t>
  </si>
  <si>
    <t>EUROPEAN JOURNAL OF NUTRITION</t>
  </si>
  <si>
    <t>1436-6207</t>
  </si>
  <si>
    <t>NUTRITION &amp; DIETETICS - SCIE</t>
  </si>
  <si>
    <t>14/81</t>
  </si>
  <si>
    <t>EUROPEAN JOURNAL OF OBSTETRICS &amp; GYNECOLOGY AND REPRODUCTIVE BIOLOGY</t>
  </si>
  <si>
    <t>0301-2115</t>
  </si>
  <si>
    <t>46/80</t>
  </si>
  <si>
    <t>European journal of orthopaedic surgery &amp; traumatology : orthopedie traumatologie</t>
  </si>
  <si>
    <t>1633-8065</t>
  </si>
  <si>
    <t>EUROPEAN JOURNAL OF PAEDIATRIC NEUROLOGY</t>
  </si>
  <si>
    <t>1090-3798</t>
  </si>
  <si>
    <t>48/121</t>
  </si>
  <si>
    <t>127/196</t>
  </si>
  <si>
    <t>EUROPEAN JOURNAL OF PEDIATRICS</t>
  </si>
  <si>
    <t>0340-6199</t>
  </si>
  <si>
    <t>53/121</t>
  </si>
  <si>
    <t>EUROPEAN JOURNAL OF PHARMACOLOGY</t>
  </si>
  <si>
    <t>0014-2999</t>
  </si>
  <si>
    <t>98/256</t>
  </si>
  <si>
    <t>EUROPEAN JOURNAL OF PREVENTIVE CARDIOLOGY</t>
  </si>
  <si>
    <t>2047-4873</t>
  </si>
  <si>
    <t>43/126</t>
  </si>
  <si>
    <t>European journal of trauma and emergency surgery : official publication of the European Trauma Society</t>
  </si>
  <si>
    <t>1863-9941</t>
  </si>
  <si>
    <t>17/24</t>
  </si>
  <si>
    <t>10.1007/s00068-017-0851-1</t>
  </si>
  <si>
    <t>MEDLINE:28980034</t>
  </si>
  <si>
    <t>EUROPEAN NEUROPSYCHOPHARMACOLOGY</t>
  </si>
  <si>
    <t>0924-977X</t>
  </si>
  <si>
    <t>34/194</t>
  </si>
  <si>
    <t>EUROPEAN PSYCHIATRY</t>
  </si>
  <si>
    <t>0924-9338</t>
  </si>
  <si>
    <t>PSYCHIATRY - SCIE</t>
  </si>
  <si>
    <t>52/142</t>
  </si>
  <si>
    <t>EUROPEAN RESPIRATORY JOURNAL</t>
  </si>
  <si>
    <t>0903-1936</t>
  </si>
  <si>
    <t>3 DE 59</t>
  </si>
  <si>
    <t>European respiratory journal</t>
  </si>
  <si>
    <t>1399-3003</t>
  </si>
  <si>
    <t>EUROPEAN SPINE JOURNAL</t>
  </si>
  <si>
    <t>0940-6719</t>
  </si>
  <si>
    <t>18/76</t>
  </si>
  <si>
    <t>EUROPEAN SURGERY-ACTA CHIRURGICA AUSTRIACA</t>
  </si>
  <si>
    <t>1682-8631</t>
  </si>
  <si>
    <t>188/196</t>
  </si>
  <si>
    <t>EUROPEAN UROLOGY</t>
  </si>
  <si>
    <t>0302-2838</t>
  </si>
  <si>
    <t>1 DE 76</t>
  </si>
  <si>
    <t>EUROPEAN UROLOGY SUPPLEMENTS</t>
  </si>
  <si>
    <t>1569-9056</t>
  </si>
  <si>
    <t>19/76</t>
  </si>
  <si>
    <t>EUROSURVEILLANCE</t>
  </si>
  <si>
    <t>1560-7917</t>
  </si>
  <si>
    <t>5 DE 84</t>
  </si>
  <si>
    <t>EXPERIMENTAL AND MOLECULAR MEDICINE</t>
  </si>
  <si>
    <t>1226-3613</t>
  </si>
  <si>
    <t>13/128</t>
  </si>
  <si>
    <t>EXPERIMENTAL BIOLOGY AND MEDICINE</t>
  </si>
  <si>
    <t>1535-3702</t>
  </si>
  <si>
    <t>MEDICINE, RESEARCHA &amp; EXPERIMENTAL</t>
  </si>
  <si>
    <t>59/128</t>
  </si>
  <si>
    <t>EXPERIMENTAL GERONTOLOGY</t>
  </si>
  <si>
    <t>0531-5565</t>
  </si>
  <si>
    <t>12 DE 49</t>
  </si>
  <si>
    <t>EXPERT OPINION ON DRUG METABOLISM &amp; TOXICOLOGY</t>
  </si>
  <si>
    <t>1742-5255</t>
  </si>
  <si>
    <t>132/286</t>
  </si>
  <si>
    <t>EXPERT OPINION ON INVESTIGATIONAL DRUGS</t>
  </si>
  <si>
    <t>1354-3784</t>
  </si>
  <si>
    <t>45/256</t>
  </si>
  <si>
    <t>EXPERT OPINION ON ORPHAN DRUGS</t>
  </si>
  <si>
    <t>2167-8707</t>
  </si>
  <si>
    <t>247/257</t>
  </si>
  <si>
    <t>EXPERT OPINION ON PHARMACOTHERAPY</t>
  </si>
  <si>
    <t>1465-6566</t>
  </si>
  <si>
    <t>48/256</t>
  </si>
  <si>
    <t>EXPERT OPINION ON THERAPEUTIC TARGETS</t>
  </si>
  <si>
    <t>1472-8222</t>
  </si>
  <si>
    <t>26/256</t>
  </si>
  <si>
    <t>EXPERT REVIEW OF ANTICANCER THERAPY</t>
  </si>
  <si>
    <t>1473-7140</t>
  </si>
  <si>
    <t>149/217</t>
  </si>
  <si>
    <t>EXPERT REVIEW OF ANTI-INFECTIVE THERAPY</t>
  </si>
  <si>
    <t>1478-7210</t>
  </si>
  <si>
    <t>78/256</t>
  </si>
  <si>
    <t>EXPERT REVIEW OF CLINICAL IMMUNOLOGY</t>
  </si>
  <si>
    <t>1744-666X</t>
  </si>
  <si>
    <t>63/150</t>
  </si>
  <si>
    <t>40/70</t>
  </si>
  <si>
    <t>EXPERT REVIEW OF NEUROTHERAPEUTICS</t>
  </si>
  <si>
    <t>1473-7175</t>
  </si>
  <si>
    <t>64/194</t>
  </si>
  <si>
    <t>FAMILIAL CANCER</t>
  </si>
  <si>
    <t>1389-9600</t>
  </si>
  <si>
    <t>120/166</t>
  </si>
  <si>
    <t>FAMILY PRACTICE</t>
  </si>
  <si>
    <t>0263-2136</t>
  </si>
  <si>
    <t>PRIMARY HEALTH CARE - SCIE;</t>
  </si>
  <si>
    <t>8 DE 20</t>
  </si>
  <si>
    <t>Farmacia hospitalaria : organo oficial de expresion cientifica de la Sociedad Espanola de Farmacia Hospitalaria</t>
  </si>
  <si>
    <t>0214-753X</t>
  </si>
  <si>
    <t>FEBS JOURNAL</t>
  </si>
  <si>
    <t>1742-464X</t>
  </si>
  <si>
    <t>82/286</t>
  </si>
  <si>
    <t>FOOD &amp; FUNCTION</t>
  </si>
  <si>
    <t>2042-6496</t>
  </si>
  <si>
    <t>15/129</t>
  </si>
  <si>
    <t>FOOD &amp; NUTRITION RESEARCH</t>
  </si>
  <si>
    <t>1654-6628</t>
  </si>
  <si>
    <t>41/129</t>
  </si>
  <si>
    <t>FREE RADICAL BIOLOGY AND MEDICINE</t>
  </si>
  <si>
    <t>0891-5849</t>
  </si>
  <si>
    <t>17/138</t>
  </si>
  <si>
    <t>7 DE 49</t>
  </si>
  <si>
    <t>Frontiers in cell and developmental biology</t>
  </si>
  <si>
    <t>2296-634X</t>
  </si>
  <si>
    <t>21/150</t>
  </si>
  <si>
    <t>FRONTIERS IN MEDICINE</t>
  </si>
  <si>
    <t>2296-858X</t>
  </si>
  <si>
    <t>FRONTIERS IN MICROBIOLOGY</t>
  </si>
  <si>
    <t>1664-302X</t>
  </si>
  <si>
    <t>26/125</t>
  </si>
  <si>
    <t>FRONTIERS IN MOLECULAR NEUROSCIENCE</t>
  </si>
  <si>
    <t>1662-5099</t>
  </si>
  <si>
    <t>42/258</t>
  </si>
  <si>
    <t>FRONTIERS IN NEURAL CIRCUITS</t>
  </si>
  <si>
    <t>1662-5110</t>
  </si>
  <si>
    <t>121/259</t>
  </si>
  <si>
    <t>FRONTIERS IN NEUROANATOMY</t>
  </si>
  <si>
    <t>1662-5129</t>
  </si>
  <si>
    <t>ANATOMY &amp; MORPHOLOGY</t>
  </si>
  <si>
    <t>2 DE 21</t>
  </si>
  <si>
    <t>FRONTIERS IN PHARMACOLOGY</t>
  </si>
  <si>
    <t>1663-9812</t>
  </si>
  <si>
    <t>33/256</t>
  </si>
  <si>
    <t>FRONTIERS IN PHYSIOLOGY</t>
  </si>
  <si>
    <t>1664-042X</t>
  </si>
  <si>
    <t>PHYSIOLOGY - SCIE</t>
  </si>
  <si>
    <t>15 DE 84</t>
  </si>
  <si>
    <t>FRONTIERS IN PSYCHOLOGY</t>
  </si>
  <si>
    <t>1664-1078</t>
  </si>
  <si>
    <t>PSYCHOLOGY, MULTIDISCIPLINARY</t>
  </si>
  <si>
    <t>33/128</t>
  </si>
  <si>
    <t>FUTURE CARDIOLOGY</t>
  </si>
  <si>
    <t>1479-6678</t>
  </si>
  <si>
    <t>Future cardiology</t>
  </si>
  <si>
    <t>1744-8298</t>
  </si>
  <si>
    <t>10.2217/fca-2017-0007</t>
  </si>
  <si>
    <t>MEDLINE:28656778</t>
  </si>
  <si>
    <t>FUTURE MEDICINAL CHEMISTRY</t>
  </si>
  <si>
    <t>1756-8919</t>
  </si>
  <si>
    <t>CHEMICAL, MEDICINAL</t>
  </si>
  <si>
    <t>11 DE 60</t>
  </si>
  <si>
    <t>Future oncology (London, England)</t>
  </si>
  <si>
    <t>152/217</t>
  </si>
  <si>
    <t>FUTURE VIROLOGY</t>
  </si>
  <si>
    <t>1746-0794</t>
  </si>
  <si>
    <t>VIROLOGY - SCIE</t>
  </si>
  <si>
    <t>30/33</t>
  </si>
  <si>
    <t>GABI JOURNAL-GENERICS AND BIOSIMILARS INITIATIVE JOURNAL</t>
  </si>
  <si>
    <t>2033-6403</t>
  </si>
  <si>
    <t>GACETA MEDICA DE MEXICO</t>
  </si>
  <si>
    <t>0016-3813</t>
  </si>
  <si>
    <t>MEDICINE, GENERAL &amp; INTERNAL - SCIE</t>
  </si>
  <si>
    <t>143/155</t>
  </si>
  <si>
    <t>GACETA SANITARIA</t>
  </si>
  <si>
    <t>0213-9111</t>
  </si>
  <si>
    <t>94/176</t>
  </si>
  <si>
    <t>Gaceta sanitaria</t>
  </si>
  <si>
    <t>1578-1283</t>
  </si>
  <si>
    <t>GASTRIC CANCER</t>
  </si>
  <si>
    <t>1436-3291</t>
  </si>
  <si>
    <t>38/217</t>
  </si>
  <si>
    <t>GASTROENTEROLOGIA Y HEPATOLOGIA</t>
  </si>
  <si>
    <t>0210-5705</t>
  </si>
  <si>
    <t>72/79</t>
  </si>
  <si>
    <t>GASTROENTEROLOGY</t>
  </si>
  <si>
    <t>0016-5085</t>
  </si>
  <si>
    <t>GASTROENTEROLOGY &amp;HEPATOLOGY</t>
  </si>
  <si>
    <t>1 DE 79</t>
  </si>
  <si>
    <t>GENERAL HOSPITAL PSYCHIATRY</t>
  </si>
  <si>
    <t>0163-8343</t>
  </si>
  <si>
    <t>73/142</t>
  </si>
  <si>
    <t>GENETIC COUNSELING</t>
  </si>
  <si>
    <t>1015-8146</t>
  </si>
  <si>
    <t>164/166</t>
  </si>
  <si>
    <t>GENETIC EPIDEMIOLOGY</t>
  </si>
  <si>
    <t>0741-0395</t>
  </si>
  <si>
    <t>MATHEMATICAL &amp; COMPUTATIONAL BIOLOGY - SCIE;</t>
  </si>
  <si>
    <t>16/57</t>
  </si>
  <si>
    <t>GENETICS AND MOLECULAR BIOLOGY</t>
  </si>
  <si>
    <t>1415-4757</t>
  </si>
  <si>
    <t>144/166</t>
  </si>
  <si>
    <t>10/166</t>
  </si>
  <si>
    <t>GENOME MEDICINE</t>
  </si>
  <si>
    <t>1756-994X</t>
  </si>
  <si>
    <t>13/166</t>
  </si>
  <si>
    <t>GENOME RESEARCH</t>
  </si>
  <si>
    <t>1088-9051</t>
  </si>
  <si>
    <t>4/166</t>
  </si>
  <si>
    <t>GERIATRICS &amp; GERONTOLOGY INTERNATIONAL</t>
  </si>
  <si>
    <t>1444-1586</t>
  </si>
  <si>
    <t>27/46</t>
  </si>
  <si>
    <t>GLIA</t>
  </si>
  <si>
    <t>0894-1491</t>
  </si>
  <si>
    <t>24/259</t>
  </si>
  <si>
    <t>GUT</t>
  </si>
  <si>
    <t>0017-5749</t>
  </si>
  <si>
    <t>2 DE 79</t>
  </si>
  <si>
    <t>GYNECOLOGIC AND OBSTETRIC INVESTIGATION</t>
  </si>
  <si>
    <t>0378-7346</t>
  </si>
  <si>
    <t>61/80</t>
  </si>
  <si>
    <t>Gynecologic and obstetric investigation</t>
  </si>
  <si>
    <t>1423-002X</t>
  </si>
  <si>
    <t>GYNECOLOGIC ONCOLOGY</t>
  </si>
  <si>
    <t>0090-8258</t>
  </si>
  <si>
    <t>6 DE 80</t>
  </si>
  <si>
    <t>HAEMATOLOGICA</t>
  </si>
  <si>
    <t>0390-6078</t>
  </si>
  <si>
    <t>4 de 70</t>
  </si>
  <si>
    <t>22/70</t>
  </si>
  <si>
    <t xml:space="preserve">Haemophilia </t>
  </si>
  <si>
    <t>1365-2516</t>
  </si>
  <si>
    <t>HEADACHE</t>
  </si>
  <si>
    <t>0017-8748</t>
  </si>
  <si>
    <t>79/194</t>
  </si>
  <si>
    <t>HEALTH &amp; PLACE</t>
  </si>
  <si>
    <t>1353-8292</t>
  </si>
  <si>
    <t>49/176</t>
  </si>
  <si>
    <t>Hearing research</t>
  </si>
  <si>
    <t>1878-5891</t>
  </si>
  <si>
    <t>AUDIOLOGY &amp; SPEECH-LANGUAGE PATHOLOGY - SCIE;</t>
  </si>
  <si>
    <t>2 DE 25</t>
  </si>
  <si>
    <t>HEART</t>
  </si>
  <si>
    <t>1355-6037</t>
  </si>
  <si>
    <t>17/126</t>
  </si>
  <si>
    <t>HEART RHYTHM</t>
  </si>
  <si>
    <t>1547-5271</t>
  </si>
  <si>
    <t>26/126</t>
  </si>
  <si>
    <t>HEPATOLOGY</t>
  </si>
  <si>
    <t>0270-9139</t>
  </si>
  <si>
    <t>4DE 79</t>
  </si>
  <si>
    <t>Hernia : the journal of hernias and abdominal wall surgery</t>
  </si>
  <si>
    <t>1265-4906</t>
  </si>
  <si>
    <t>89/196</t>
  </si>
  <si>
    <t>HIP INTERNATIONAL</t>
  </si>
  <si>
    <t>1120-7000</t>
  </si>
  <si>
    <t>52/76</t>
  </si>
  <si>
    <t>Hipertension y riesgo vascular</t>
  </si>
  <si>
    <t>1989-4805</t>
  </si>
  <si>
    <t>HIV CLINICAL TRIALS</t>
  </si>
  <si>
    <t>1528-4336</t>
  </si>
  <si>
    <t>63/84</t>
  </si>
  <si>
    <t>HIV MEDICINE</t>
  </si>
  <si>
    <t>1464-2662</t>
  </si>
  <si>
    <t>26/84</t>
  </si>
  <si>
    <t>HLA</t>
  </si>
  <si>
    <t>2059-2302</t>
  </si>
  <si>
    <t>HORMONE RESEARCH IN PAEDIATRICS</t>
  </si>
  <si>
    <t>1663-2818</t>
  </si>
  <si>
    <t>54/121</t>
  </si>
  <si>
    <t>HUMAN GENE THERAPY</t>
  </si>
  <si>
    <t>1043-0342</t>
  </si>
  <si>
    <t>26/160</t>
  </si>
  <si>
    <t>HUMAN GENETICS</t>
  </si>
  <si>
    <t>0340-6717</t>
  </si>
  <si>
    <t>28/166</t>
  </si>
  <si>
    <t>HUMAN MOLECULAR GENETICS</t>
  </si>
  <si>
    <t>0964-6906</t>
  </si>
  <si>
    <t>46/286</t>
  </si>
  <si>
    <t>Human molecular genetics</t>
  </si>
  <si>
    <t>1460-2083</t>
  </si>
  <si>
    <t>46/290</t>
  </si>
  <si>
    <t>29/167</t>
  </si>
  <si>
    <t>Human mutation</t>
  </si>
  <si>
    <t>1098-1004</t>
  </si>
  <si>
    <t>HUMAN REPRODUCTION UPDATE</t>
  </si>
  <si>
    <t>1355-4786</t>
  </si>
  <si>
    <t>1 de 80</t>
  </si>
  <si>
    <t>HYPERTENSION</t>
  </si>
  <si>
    <t>0194-911X</t>
  </si>
  <si>
    <t>PERIPHERAL VASCULAR DISEASE</t>
  </si>
  <si>
    <t>3 DE 63</t>
  </si>
  <si>
    <t>HYPERTENSION RESEARCH</t>
  </si>
  <si>
    <t>0916-9636</t>
  </si>
  <si>
    <t>16/63</t>
  </si>
  <si>
    <t>IEEE SYSTEMS JOURNAL</t>
  </si>
  <si>
    <t>1932-8184</t>
  </si>
  <si>
    <t>COMPUTER SCIENCE, INFORMATION SYSTEMS - SCIE;</t>
  </si>
  <si>
    <t>11/146</t>
  </si>
  <si>
    <t>IEEE TRANSACTIONS ON VEHICULAR TECHNOLOGY</t>
  </si>
  <si>
    <t>0018-9545</t>
  </si>
  <si>
    <t>ENGINEERING, ELECTRICAL &amp; ELECTRONIC - SCIE;</t>
  </si>
  <si>
    <t>32/260</t>
  </si>
  <si>
    <t>IMMUNOBIOLOGY</t>
  </si>
  <si>
    <t>0171-2985</t>
  </si>
  <si>
    <t>88/151</t>
  </si>
  <si>
    <t>IMMUNOLOGIC RESEARCH</t>
  </si>
  <si>
    <t>0257-277X</t>
  </si>
  <si>
    <t>82/151</t>
  </si>
  <si>
    <t>0019-2805</t>
  </si>
  <si>
    <t>54/151</t>
  </si>
  <si>
    <t>IMMUNOLOGY AND ALLERGY CLINICS OF NORTH AMERICA</t>
  </si>
  <si>
    <t>0889-8561</t>
  </si>
  <si>
    <t>10 DE 26</t>
  </si>
  <si>
    <t>IMMUNOLOGY LETTERS</t>
  </si>
  <si>
    <t>0165-2478</t>
  </si>
  <si>
    <t>85/151</t>
  </si>
  <si>
    <t>IMMUNOTHERAPY</t>
  </si>
  <si>
    <t>1750-743X</t>
  </si>
  <si>
    <t>90/150</t>
  </si>
  <si>
    <t>INDIAN JOURNAL OF PLASTIC SURGERY</t>
  </si>
  <si>
    <t>0970-0358</t>
  </si>
  <si>
    <t>44/84</t>
  </si>
  <si>
    <t>Infection</t>
  </si>
  <si>
    <t>1439-0973</t>
  </si>
  <si>
    <t>INFLAMMATORY BOWEL DISEASES</t>
  </si>
  <si>
    <t>1078-0998</t>
  </si>
  <si>
    <t>15/79</t>
  </si>
  <si>
    <t>INTEGRATIVE CANCER THERAPIES</t>
  </si>
  <si>
    <t>1534-7354</t>
  </si>
  <si>
    <t>INTEGRATIVE &amp; COMPLEMENTARY MEDICINE - SCIE;</t>
  </si>
  <si>
    <t>INTENSIVE CARE MEDICINE</t>
  </si>
  <si>
    <t>0342-4642</t>
  </si>
  <si>
    <t>3 DE 33</t>
  </si>
  <si>
    <t>INTERNAL MEDICINE JOURNAL</t>
  </si>
  <si>
    <t>1444-0903</t>
  </si>
  <si>
    <t>52/154</t>
  </si>
  <si>
    <t>INTERNATIONAL ARCHIVES OF ALLERGY AND IMMUNOLOGY</t>
  </si>
  <si>
    <t>1018-2438</t>
  </si>
  <si>
    <t>17/26</t>
  </si>
  <si>
    <t>34/255</t>
  </si>
  <si>
    <t>INTERNATIONAL JOURNAL OF ARTIFICIAL ORGANS</t>
  </si>
  <si>
    <t>0391-3988</t>
  </si>
  <si>
    <t>54/77</t>
  </si>
  <si>
    <t>INTERNATIONAL JOURNAL OF BEHAVIORAL NUTRITION AND PHYSICAL ACTIVITY</t>
  </si>
  <si>
    <t>1479-5868</t>
  </si>
  <si>
    <t>NUTRITION &amp; DIETETICS - SCIE;</t>
  </si>
  <si>
    <t>13 DE 81</t>
  </si>
  <si>
    <t>24/217</t>
  </si>
  <si>
    <t>International journal of cancer</t>
  </si>
  <si>
    <t>1097-0215</t>
  </si>
  <si>
    <t>16/126</t>
  </si>
  <si>
    <t>International journal of cell biology</t>
  </si>
  <si>
    <t>1687-8876</t>
  </si>
  <si>
    <t>INTERNATIONAL JOURNAL OF CHRONIC OBSTRUCTIVE PULMONARY DISEASE</t>
  </si>
  <si>
    <t>1178-2005</t>
  </si>
  <si>
    <t>20/59</t>
  </si>
  <si>
    <t>INTERNATIONAL JOURNAL OF CLINICAL PHARMACY</t>
  </si>
  <si>
    <t>2210-7703</t>
  </si>
  <si>
    <t>196/256</t>
  </si>
  <si>
    <t>INTERNATIONAL JOURNAL OF CLINICAL PRACTICE</t>
  </si>
  <si>
    <t>1368-5031</t>
  </si>
  <si>
    <t>44/155</t>
  </si>
  <si>
    <t>INTERNATIONAL JOURNAL OF ENVIRONMENTAL RESEARCH AND PUBLIC HEALTH</t>
  </si>
  <si>
    <t>1660-4601</t>
  </si>
  <si>
    <t>101/209</t>
  </si>
  <si>
    <t>INTERNATIONAL JOURNAL OF GASTRONOMY AND FOOD SCIENCE</t>
  </si>
  <si>
    <t>1878-450X</t>
  </si>
  <si>
    <t>INTERNATIONAL JOURNAL OF GERIATRIC PSYCHIATRY</t>
  </si>
  <si>
    <t>0885-6230</t>
  </si>
  <si>
    <t>17/49</t>
  </si>
  <si>
    <t>INTERNATIONAL JOURNAL OF GYNECOLOGICAL CANCER</t>
  </si>
  <si>
    <t>1048-891X</t>
  </si>
  <si>
    <t>30/80</t>
  </si>
  <si>
    <t>INTERNATIONAL JOURNAL OF GYNECOLOGY &amp; OBSTETRICS</t>
  </si>
  <si>
    <t>0020-7292</t>
  </si>
  <si>
    <t>36/80</t>
  </si>
  <si>
    <t>INTERNATIONAL JOURNAL OF HEMATOLOGY</t>
  </si>
  <si>
    <t>0925-5710</t>
  </si>
  <si>
    <t>53/70</t>
  </si>
  <si>
    <t>INTERNATIONAL JOURNAL OF HYGIENE AND ENVIRONMENTAL HEALTH</t>
  </si>
  <si>
    <t>1438-4639</t>
  </si>
  <si>
    <t>15/176</t>
  </si>
  <si>
    <t>INTERNATIONAL JOURNAL OF IMMUNOGENETICS</t>
  </si>
  <si>
    <t>1744-3121</t>
  </si>
  <si>
    <t>GENETICS &amp; HEREDITY - SCIE;</t>
  </si>
  <si>
    <t>147/166</t>
  </si>
  <si>
    <t>INTERNATIONAL JOURNAL OF INFECTIOUS DISEASES</t>
  </si>
  <si>
    <t>1201-9712</t>
  </si>
  <si>
    <t>42/84</t>
  </si>
  <si>
    <t>116/286</t>
  </si>
  <si>
    <t>INTERNATIONAL JOURNAL OF NEPHROLOGY</t>
  </si>
  <si>
    <t>2090-214X</t>
  </si>
  <si>
    <t>INTERNATIONAL JOURNAL OF OPHTHALMOLOGY</t>
  </si>
  <si>
    <t>2222-3959</t>
  </si>
  <si>
    <t>50/59</t>
  </si>
  <si>
    <t>INTERNATIONAL JOURNAL OF PEDIATRIC OTORHINOLARYNGOLOGY</t>
  </si>
  <si>
    <t>0165-5876</t>
  </si>
  <si>
    <t>25/42</t>
  </si>
  <si>
    <t>International journal of public health</t>
  </si>
  <si>
    <t>1661-8564</t>
  </si>
  <si>
    <t>58/176</t>
  </si>
  <si>
    <t>INTERNATIONAL JOURNAL OF RADIATION ONCOLOGY BIOLOGY PHYSICS</t>
  </si>
  <si>
    <t>0360-3016</t>
  </si>
  <si>
    <t>RADIOLOGY, NUCLEAR MEDICINE &amp; MEDICAL IMAGING - SCIE;</t>
  </si>
  <si>
    <t>10/127</t>
  </si>
  <si>
    <t>International journal of rheumatic diseases</t>
  </si>
  <si>
    <t>1756-185X</t>
  </si>
  <si>
    <t>17 DE 30</t>
  </si>
  <si>
    <t>INTERNATIONAL JOURNAL OF STROKE</t>
  </si>
  <si>
    <t>1747-4930</t>
  </si>
  <si>
    <t>23/63</t>
  </si>
  <si>
    <t>INTERNATIONAL JOURNAL OF SURGICAL PATHOLOGY</t>
  </si>
  <si>
    <t>1066-8969</t>
  </si>
  <si>
    <t>69/79</t>
  </si>
  <si>
    <t>INTERNATIONAL JOURNAL OF SYSTEMATIC AND EVOLUTIONARY MICROBIOLOGY</t>
  </si>
  <si>
    <t>1466-5026</t>
  </si>
  <si>
    <t>75/124</t>
  </si>
  <si>
    <t>INTERNATIONAL JOURNAL OF TUBERCULOSIS AND LUNG DISEASE</t>
  </si>
  <si>
    <t>1027-3719</t>
  </si>
  <si>
    <t>INTERNATIONAL MIGRATION</t>
  </si>
  <si>
    <t>0020-7985</t>
  </si>
  <si>
    <t>DEMOGRAPHY - SSCI</t>
  </si>
  <si>
    <t>20/26</t>
  </si>
  <si>
    <t>INVESTIGACION CLINICA</t>
  </si>
  <si>
    <t>0535-5133</t>
  </si>
  <si>
    <t>120/128</t>
  </si>
  <si>
    <t>INVESTIGATIONAL NEW DRUGS</t>
  </si>
  <si>
    <t>0167-6997</t>
  </si>
  <si>
    <t>65/256</t>
  </si>
  <si>
    <t>7/126</t>
  </si>
  <si>
    <t>JAIDS-JOURNAL OF ACQUIRED IMMUNE DEFICIENCY SYNDROMES</t>
  </si>
  <si>
    <t>1525-4135</t>
  </si>
  <si>
    <t>20/84</t>
  </si>
  <si>
    <t>JAMA CARDIOLOGY</t>
  </si>
  <si>
    <t>2380-6583</t>
  </si>
  <si>
    <t>JAMA DERMATOLOGY</t>
  </si>
  <si>
    <t>2168-6068</t>
  </si>
  <si>
    <t>3 DE 61</t>
  </si>
  <si>
    <t>JAMA FACIAL PLASTIC SURGERY</t>
  </si>
  <si>
    <t>2168-6076</t>
  </si>
  <si>
    <t>53/197</t>
  </si>
  <si>
    <t>JAMA-JOURNAL OF THE AMERICAN MEDICAL ASSOCIATION</t>
  </si>
  <si>
    <t>0098-7484</t>
  </si>
  <si>
    <t>3/154</t>
  </si>
  <si>
    <t>JBJS REVIEWS</t>
  </si>
  <si>
    <t>2329-9185</t>
  </si>
  <si>
    <t>JIMD reports</t>
  </si>
  <si>
    <t>2192-8312</t>
  </si>
  <si>
    <t>2192-8304</t>
  </si>
  <si>
    <t>Journal of acquired immune deficiency syndromes (1999)</t>
  </si>
  <si>
    <t>1944-7884</t>
  </si>
  <si>
    <t>JOURNAL OF ACUTE DISEASE</t>
  </si>
  <si>
    <t>2221-6189</t>
  </si>
  <si>
    <t>JOURNAL OF AEROSOL MEDICINE AND PULMONARY DRUG DELIVERY</t>
  </si>
  <si>
    <t>1941-2711</t>
  </si>
  <si>
    <t>31/59</t>
  </si>
  <si>
    <t>JOURNAL OF AGRICULTURAL AND FOOD CHEMISTRY</t>
  </si>
  <si>
    <t>0021-8561</t>
  </si>
  <si>
    <t>AGRICULTURE, MULTIDISCIPLINARY - SCIE;</t>
  </si>
  <si>
    <t>2 DE 56</t>
  </si>
  <si>
    <t>6/150</t>
  </si>
  <si>
    <t>JOURNAL OF ALLERGY AND CLINICAL IMMUNOLOGY-IN PRACTICE</t>
  </si>
  <si>
    <t>2213-2198</t>
  </si>
  <si>
    <t>3 DE 26</t>
  </si>
  <si>
    <t>JOURNAL OF ALZHEIMERS DISEASE</t>
  </si>
  <si>
    <t>1387-2877</t>
  </si>
  <si>
    <t>77/258</t>
  </si>
  <si>
    <t>Journal of anatomy</t>
  </si>
  <si>
    <t>1469-7580</t>
  </si>
  <si>
    <t>3 DE 21</t>
  </si>
  <si>
    <t>JOURNAL OF ANTIBIOTICS</t>
  </si>
  <si>
    <t>0021-8820</t>
  </si>
  <si>
    <t>74/158</t>
  </si>
  <si>
    <t>JOURNAL OF ANTIMICROBIAL CHEMOTHERAPY</t>
  </si>
  <si>
    <t>0305-7453</t>
  </si>
  <si>
    <t>23/256</t>
  </si>
  <si>
    <t>JOURNAL OF APPLIED CLINICAL MEDICAL PHYSICS</t>
  </si>
  <si>
    <t>1526-9914</t>
  </si>
  <si>
    <t>92/126</t>
  </si>
  <si>
    <t>JOURNAL OF APPLIED ECONOMICS</t>
  </si>
  <si>
    <t>1514-0326</t>
  </si>
  <si>
    <t>ECONOMICS - SSCI</t>
  </si>
  <si>
    <t>289/347</t>
  </si>
  <si>
    <t>JOURNAL OF APPLIED ICHTHYOLOGY</t>
  </si>
  <si>
    <t>0175-8659</t>
  </si>
  <si>
    <t>FISHERIES - SCIE;</t>
  </si>
  <si>
    <t>34/50</t>
  </si>
  <si>
    <t>JOURNAL OF ARTHROPLASTY</t>
  </si>
  <si>
    <t>0883-5403</t>
  </si>
  <si>
    <t>9 DE 76</t>
  </si>
  <si>
    <t>JOURNAL OF BACK AND MUSCULOSKELETAL REHABILITATION</t>
  </si>
  <si>
    <t>1053-8127</t>
  </si>
  <si>
    <t>56/76</t>
  </si>
  <si>
    <t>Journal of biological chemistry</t>
  </si>
  <si>
    <t>1083-351X</t>
  </si>
  <si>
    <t>74/290</t>
  </si>
  <si>
    <t>JOURNAL OF BIOLOGICAL CHEMISTRY</t>
  </si>
  <si>
    <t>0021-9258</t>
  </si>
  <si>
    <t>JOURNAL OF BIOMEDICAL MATERIALS RESEARCH PART A</t>
  </si>
  <si>
    <t>1549-3296</t>
  </si>
  <si>
    <t>21/77</t>
  </si>
  <si>
    <t>Journal of bodywork and movement therapies</t>
  </si>
  <si>
    <t>1532-9283</t>
  </si>
  <si>
    <t>Journal of bone and joint surgery. American volume</t>
  </si>
  <si>
    <t>1535-1386</t>
  </si>
  <si>
    <t>2 DE 76</t>
  </si>
  <si>
    <t>JOURNAL OF BONE AND JOINT SURGERY-AMERICAN VOLUME</t>
  </si>
  <si>
    <t>0021-9355</t>
  </si>
  <si>
    <t>JOURNAL OF BONE AND MINERAL METABOLISM</t>
  </si>
  <si>
    <t>0914-8779</t>
  </si>
  <si>
    <t>88/138</t>
  </si>
  <si>
    <t>JOURNAL OF BONE AND MINERAL RESEARCH</t>
  </si>
  <si>
    <t>0884-0431</t>
  </si>
  <si>
    <t>14/138</t>
  </si>
  <si>
    <t>JOURNAL OF BURN CARE &amp; RESEARCH</t>
  </si>
  <si>
    <t>1559-047X</t>
  </si>
  <si>
    <t>124/197</t>
  </si>
  <si>
    <t>JOURNAL OF CANCER RESEARCH AND CLINICAL ONCOLOGY</t>
  </si>
  <si>
    <t>0171-5216</t>
  </si>
  <si>
    <t>85/217</t>
  </si>
  <si>
    <t>JOURNAL OF CANCER RESEARCH AND THERAPEUTICS</t>
  </si>
  <si>
    <t>0973-1482</t>
  </si>
  <si>
    <t>211/276</t>
  </si>
  <si>
    <t>JOURNAL OF CARDIOLOGY</t>
  </si>
  <si>
    <t>0914-5087</t>
  </si>
  <si>
    <t>57/126</t>
  </si>
  <si>
    <t>JOURNAL OF CARDIOVASCULAR PHARMACOLOGY AND THERAPEUTICS</t>
  </si>
  <si>
    <t>1074-2484</t>
  </si>
  <si>
    <t>52/126</t>
  </si>
  <si>
    <t>JOURNAL OF CARDIOVASCULAR SURGERY</t>
  </si>
  <si>
    <t>0021-9509</t>
  </si>
  <si>
    <t>78/196</t>
  </si>
  <si>
    <t>JOURNAL OF CELL SCIENCE</t>
  </si>
  <si>
    <t>0021-9533</t>
  </si>
  <si>
    <t>61/190</t>
  </si>
  <si>
    <t>JOURNAL OF CELLULAR AND MOLECULAR MEDICINE</t>
  </si>
  <si>
    <t>1582-4934</t>
  </si>
  <si>
    <t>20/128</t>
  </si>
  <si>
    <t>Journal of cerebral blood flow and metabolism : official journal of the International Society of Cerebral Blood Flow and Metabolism</t>
  </si>
  <si>
    <t>1559-7016</t>
  </si>
  <si>
    <t>q1</t>
  </si>
  <si>
    <t>22/138</t>
  </si>
  <si>
    <t>01 Jan 2017</t>
  </si>
  <si>
    <t>10.1177/0271678X17708917</t>
  </si>
  <si>
    <t>MEDLINE:28524762</t>
  </si>
  <si>
    <t>JOURNAL OF CHEMOTHERAPY</t>
  </si>
  <si>
    <t>1120-009X</t>
  </si>
  <si>
    <t>182/217</t>
  </si>
  <si>
    <t>Journal of clinical and experimental dentistry</t>
  </si>
  <si>
    <t>1989-5488</t>
  </si>
  <si>
    <t>JOURNAL OF CLINICAL ANESTHESIA</t>
  </si>
  <si>
    <t>0952-8180</t>
  </si>
  <si>
    <t>23 DE 31</t>
  </si>
  <si>
    <t>20/138</t>
  </si>
  <si>
    <t>JOURNAL OF CLINICAL EPIDEMIOLOGY</t>
  </si>
  <si>
    <t>0895-4356</t>
  </si>
  <si>
    <t>HEALTH CARE SCIENCES &amp; SERVICES - SCIE;</t>
  </si>
  <si>
    <t>6 DE 90</t>
  </si>
  <si>
    <t>JOURNAL OF CLINICAL GASTROENTEROLOGY</t>
  </si>
  <si>
    <t>0192-0790</t>
  </si>
  <si>
    <t>30/79</t>
  </si>
  <si>
    <t>JOURNAL OF CLINICAL HYPERTENSION</t>
  </si>
  <si>
    <t>1524-6175</t>
  </si>
  <si>
    <t>25/63</t>
  </si>
  <si>
    <t>JOURNAL OF CLINICAL IMMUNOLOGY</t>
  </si>
  <si>
    <t>0271-9142</t>
  </si>
  <si>
    <t>64/150</t>
  </si>
  <si>
    <t>JOURNAL OF CLINICAL INVESTIGATION</t>
  </si>
  <si>
    <t>0021-9738</t>
  </si>
  <si>
    <t>4/128</t>
  </si>
  <si>
    <t>JOURNAL OF CLINICAL MICROBIOLOGY</t>
  </si>
  <si>
    <t>0095-1137</t>
  </si>
  <si>
    <t>34/125</t>
  </si>
  <si>
    <t>JOURNAL OF CLINICAL NEUROSCIENCE</t>
  </si>
  <si>
    <t>0967-5868</t>
  </si>
  <si>
    <t>q4</t>
  </si>
  <si>
    <t>146/194</t>
  </si>
  <si>
    <t>JOURNAL OF CLINICAL ONCOLOGY</t>
  </si>
  <si>
    <t>0732-183X</t>
  </si>
  <si>
    <t>5/217</t>
  </si>
  <si>
    <t>Journal of clinical orthopaedics and trauma</t>
  </si>
  <si>
    <t>0976-5662</t>
  </si>
  <si>
    <t>JOURNAL OF CLINICAL PATHOLOGY</t>
  </si>
  <si>
    <t>0021-9746</t>
  </si>
  <si>
    <t>22/79</t>
  </si>
  <si>
    <t>JOURNAL OF CLINICAL PHARMACY AND THERAPEUTICS</t>
  </si>
  <si>
    <t>0269-4727</t>
  </si>
  <si>
    <t>187/256</t>
  </si>
  <si>
    <t>JOURNAL OF CLINICAL SLEEP MEDICINE</t>
  </si>
  <si>
    <t>1550-9389</t>
  </si>
  <si>
    <t>56/194</t>
  </si>
  <si>
    <t>15/33</t>
  </si>
  <si>
    <t>JOURNAL OF COMPARATIVE NEUROLOGY</t>
  </si>
  <si>
    <t>0021-9967</t>
  </si>
  <si>
    <t>6/162</t>
  </si>
  <si>
    <t>JOURNAL OF CRITICAL CARE</t>
  </si>
  <si>
    <t>0883-9441</t>
  </si>
  <si>
    <t>JOURNAL OF CYSTIC FIBROSIS</t>
  </si>
  <si>
    <t>1569-1993</t>
  </si>
  <si>
    <t>8 DE 59</t>
  </si>
  <si>
    <t>Journal of dermatological treatment</t>
  </si>
  <si>
    <t>1471-1753</t>
  </si>
  <si>
    <t>29/63</t>
  </si>
  <si>
    <t>JOURNAL OF DERMATOLOGICAL TREATMENT</t>
  </si>
  <si>
    <t>0954-6634</t>
  </si>
  <si>
    <t>JOURNAL OF DIABETES AND ITS COMPLICATIONS</t>
  </si>
  <si>
    <t>1056-8727</t>
  </si>
  <si>
    <t>74/138</t>
  </si>
  <si>
    <t>JOURNAL OF ELECTROCARDIOLOGY</t>
  </si>
  <si>
    <t>0022-0736</t>
  </si>
  <si>
    <t>64/126</t>
  </si>
  <si>
    <t>JOURNAL OF ENDOCRINOLOGICAL INVESTIGATION</t>
  </si>
  <si>
    <t>0391-4097</t>
  </si>
  <si>
    <t>79/138</t>
  </si>
  <si>
    <t>JOURNAL OF ENDOUROLOGY</t>
  </si>
  <si>
    <t>2152-4920</t>
  </si>
  <si>
    <t>Journal of endourology</t>
  </si>
  <si>
    <t>1557-900X</t>
  </si>
  <si>
    <t>JOURNAL OF EPIDEMIOLOGY AND COMMUNITY HEALTH</t>
  </si>
  <si>
    <t>0143-005X</t>
  </si>
  <si>
    <t>PUBLIC, ENVIRONMENTAL &amp; OCCUPATIONAL HEALTH</t>
  </si>
  <si>
    <t>27/176</t>
  </si>
  <si>
    <t>Journal of evaluation in clinical practice</t>
  </si>
  <si>
    <t>1365-2753</t>
  </si>
  <si>
    <t>83/155</t>
  </si>
  <si>
    <t>JOURNAL OF EVALUATION IN CLINICAL PRACTICE</t>
  </si>
  <si>
    <t>1356-1294</t>
  </si>
  <si>
    <t>Journal of exercise rehabilitation</t>
  </si>
  <si>
    <t>2288-176X</t>
  </si>
  <si>
    <t>JOURNAL OF EXPERIMENTAL MEDICINE</t>
  </si>
  <si>
    <t>0022-1007</t>
  </si>
  <si>
    <t>7/151</t>
  </si>
  <si>
    <t>JOURNAL OF FUNCTIONAL FOODS</t>
  </si>
  <si>
    <t>1756-4646</t>
  </si>
  <si>
    <t>FOOD SCIENCE &amp; TECHNOLOGY - SCIE</t>
  </si>
  <si>
    <t>18/129</t>
  </si>
  <si>
    <t>JOURNAL OF GASTROENTEROLOGY AND HEPATOLOGY</t>
  </si>
  <si>
    <t>0815-9319</t>
  </si>
  <si>
    <t>26/79</t>
  </si>
  <si>
    <t>JOURNAL OF GENERAL VIROLOGY</t>
  </si>
  <si>
    <t>0022-1317</t>
  </si>
  <si>
    <t>16 DE 33</t>
  </si>
  <si>
    <t>Journal of genetic counseling</t>
  </si>
  <si>
    <t>1573-3599</t>
  </si>
  <si>
    <t>107/167</t>
  </si>
  <si>
    <t>Journal of geriatric cardiology : JGC</t>
  </si>
  <si>
    <t>1671-5411</t>
  </si>
  <si>
    <t>86/126</t>
  </si>
  <si>
    <t>Journal of head trauma rehabilitation</t>
  </si>
  <si>
    <t>1550-509X</t>
  </si>
  <si>
    <t>6 DE 65</t>
  </si>
  <si>
    <t>JOURNAL OF HEADACHE AND PAIN</t>
  </si>
  <si>
    <t>1129-2369</t>
  </si>
  <si>
    <t>48/194</t>
  </si>
  <si>
    <t>JOURNAL OF HEPATOLOGY</t>
  </si>
  <si>
    <t>0168-8278</t>
  </si>
  <si>
    <t>5 DE 79</t>
  </si>
  <si>
    <t>JOURNAL OF HIGH ENERGY PHYSICS</t>
  </si>
  <si>
    <t>1029-8479</t>
  </si>
  <si>
    <t>PHYSICS, PARTICLES &amp; FIELDS - SCIE</t>
  </si>
  <si>
    <t>3 DE 29</t>
  </si>
  <si>
    <t>Journal of hospital infection</t>
  </si>
  <si>
    <t>1532-2939</t>
  </si>
  <si>
    <t>32/84</t>
  </si>
  <si>
    <t>JOURNAL OF HUMAN EVOLUTION</t>
  </si>
  <si>
    <t>0047-2484</t>
  </si>
  <si>
    <t>16/48</t>
  </si>
  <si>
    <t>JOURNAL OF HUMAN GENETICS</t>
  </si>
  <si>
    <t>1434-5161</t>
  </si>
  <si>
    <t>85/166</t>
  </si>
  <si>
    <t>JOURNAL OF HYPERTENSION</t>
  </si>
  <si>
    <t>0263-6352</t>
  </si>
  <si>
    <t>12 DE 63</t>
  </si>
  <si>
    <t>Journal of immunological methods</t>
  </si>
  <si>
    <t>1872-7905</t>
  </si>
  <si>
    <t>BIOCHEMICAL RESEARCH METHODS - SCIE;</t>
  </si>
  <si>
    <t>48/78</t>
  </si>
  <si>
    <t>JOURNAL OF IMMUNOLOGY</t>
  </si>
  <si>
    <t>0022-1767</t>
  </si>
  <si>
    <t>34/151</t>
  </si>
  <si>
    <t>JOURNAL OF IMMUNOTOXICOLOGY</t>
  </si>
  <si>
    <t>1547-691X</t>
  </si>
  <si>
    <t>TOXICOLOGY - SCIE</t>
  </si>
  <si>
    <t>58/92</t>
  </si>
  <si>
    <t>JOURNAL OF INFECTION</t>
  </si>
  <si>
    <t>0163-4453</t>
  </si>
  <si>
    <t>16/84</t>
  </si>
  <si>
    <t>7 DE 84</t>
  </si>
  <si>
    <t>Journal of infectious diseases</t>
  </si>
  <si>
    <t>1537-6613</t>
  </si>
  <si>
    <t>JOURNAL OF INHERITED METABOLIC DISEASE</t>
  </si>
  <si>
    <t>0141-8955</t>
  </si>
  <si>
    <t>25/128</t>
  </si>
  <si>
    <t>JOURNAL OF INTERVENTIONAL CARDIOLOGY</t>
  </si>
  <si>
    <t>0896-4327</t>
  </si>
  <si>
    <t>78/126</t>
  </si>
  <si>
    <t>74/150</t>
  </si>
  <si>
    <t>JOURNAL OF INVESTIGATIVE DERMATOLOGY</t>
  </si>
  <si>
    <t>0022-202X</t>
  </si>
  <si>
    <t>2 DE 63</t>
  </si>
  <si>
    <t>JOURNAL OF JESUIT STUDIES</t>
  </si>
  <si>
    <t>2214-1324</t>
  </si>
  <si>
    <t>JOURNAL OF LEUKOCYTE BIOLOGY</t>
  </si>
  <si>
    <t>0741-5400</t>
  </si>
  <si>
    <t>CELL BIOLOGY - SCIE;</t>
  </si>
  <si>
    <t>69/190</t>
  </si>
  <si>
    <t>JOURNAL OF MATERIALS SCIENCE-MATERIALS IN MEDICINE</t>
  </si>
  <si>
    <t>0957-4530</t>
  </si>
  <si>
    <t>29/77</t>
  </si>
  <si>
    <t>JOURNAL OF MATERNAL-FETAL &amp; NEONATAL MEDICINE</t>
  </si>
  <si>
    <t>1476-7058</t>
  </si>
  <si>
    <t>45/80</t>
  </si>
  <si>
    <t>journal of maternal-fetal &amp; neonatal medicine</t>
  </si>
  <si>
    <t>1476-4954</t>
  </si>
  <si>
    <t>20/167</t>
  </si>
  <si>
    <t>JOURNAL OF MEDICAL VIROLOGY</t>
  </si>
  <si>
    <t>0146-6615</t>
  </si>
  <si>
    <t>24 DE 34</t>
  </si>
  <si>
    <t>JOURNAL OF MEDICINAL CHEMISTRY</t>
  </si>
  <si>
    <t>0022-2623</t>
  </si>
  <si>
    <t>3 DE 60</t>
  </si>
  <si>
    <t>JOURNAL OF MINIMAL ACCESS SURGERY</t>
  </si>
  <si>
    <t>0972-9941</t>
  </si>
  <si>
    <t>128/196</t>
  </si>
  <si>
    <t>JOURNAL OF MINIMALLY INVASIVE GYNECOLOGY</t>
  </si>
  <si>
    <t>1553-4650</t>
  </si>
  <si>
    <t>16/80</t>
  </si>
  <si>
    <t>JOURNAL OF MOLECULAR DIAGNOSTICS</t>
  </si>
  <si>
    <t>1525-1578</t>
  </si>
  <si>
    <t>11 DE 79</t>
  </si>
  <si>
    <t>JOURNAL OF MOLECULAR MEDICINE-JMM</t>
  </si>
  <si>
    <t>0946-2716</t>
  </si>
  <si>
    <t>27/167</t>
  </si>
  <si>
    <t>JOURNAL OF NEUROCHEMISTRY</t>
  </si>
  <si>
    <t>0022-3042</t>
  </si>
  <si>
    <t>77/290</t>
  </si>
  <si>
    <t>Journal of neurointerventional surgery</t>
  </si>
  <si>
    <t>1759-8486</t>
  </si>
  <si>
    <t>NEUROIMAGING</t>
  </si>
  <si>
    <t>5 DE 14</t>
  </si>
  <si>
    <t>JOURNAL OF NEUROINTERVENTIONAL SURGERY</t>
  </si>
  <si>
    <t>1759-8478</t>
  </si>
  <si>
    <t>JOURNAL OF NEURO-ONCOLOGY</t>
  </si>
  <si>
    <t>0167-594X</t>
  </si>
  <si>
    <t>70/194</t>
  </si>
  <si>
    <t>OPHTHALMOLOGY - SCIE;</t>
  </si>
  <si>
    <t>27/59</t>
  </si>
  <si>
    <t>10.1097/WNO.0000000000000571</t>
  </si>
  <si>
    <t>MEDLINE:28885450</t>
  </si>
  <si>
    <t>JOURNAL OF NEUROVIROLOGY</t>
  </si>
  <si>
    <t>1355-0284</t>
  </si>
  <si>
    <t>108/259</t>
  </si>
  <si>
    <t>JOURNAL OF NUCLEAR MEDICINE</t>
  </si>
  <si>
    <t>0161-5505</t>
  </si>
  <si>
    <t>5 DE 126</t>
  </si>
  <si>
    <t>JOURNAL OF NUTRITION HEALTH &amp; AGING</t>
  </si>
  <si>
    <t>1279-7707</t>
  </si>
  <si>
    <t>GERIATRICS &amp; GERONTOLOGY - SCIE;</t>
  </si>
  <si>
    <t>35/81</t>
  </si>
  <si>
    <t>JOURNAL OF OBSTETRICS AND GYNAECOLOGY</t>
  </si>
  <si>
    <t>0144-3615</t>
  </si>
  <si>
    <t>76/80</t>
  </si>
  <si>
    <t>Journal of obstetrics and gynaecology : the journal of the Institute of Obstetrics and Gynaecology</t>
  </si>
  <si>
    <t>1364-6893</t>
  </si>
  <si>
    <t>JOURNAL OF OCCUPATIONAL HEALTH</t>
  </si>
  <si>
    <t>1341-9145</t>
  </si>
  <si>
    <t>87/176</t>
  </si>
  <si>
    <t>JOURNAL OF ONCOLOGY</t>
  </si>
  <si>
    <t>1687-8450</t>
  </si>
  <si>
    <t>JOURNAL OF PAEDIATRICS AND CHILD HEALTH</t>
  </si>
  <si>
    <t>1034-4810</t>
  </si>
  <si>
    <t>64/121</t>
  </si>
  <si>
    <t>JOURNAL OF PARENTERAL AND ENTERAL NUTRITION</t>
  </si>
  <si>
    <t>0148-6071</t>
  </si>
  <si>
    <t>15/81</t>
  </si>
  <si>
    <t>3 DE 79</t>
  </si>
  <si>
    <t>Journal of pathology</t>
  </si>
  <si>
    <t>1096-9896</t>
  </si>
  <si>
    <t>JOURNAL OF PEDIATRIC ENDOCRINOLOGY &amp; METABOLISM</t>
  </si>
  <si>
    <t>0334-018X</t>
  </si>
  <si>
    <t>80/121</t>
  </si>
  <si>
    <t>18/121</t>
  </si>
  <si>
    <t>Journal of pediatric gastroenterology and nutrition</t>
  </si>
  <si>
    <t>1536-4801</t>
  </si>
  <si>
    <t>JOURNAL OF PEDIATRIC OPHTHALMOLOGY &amp; STRABISMUS</t>
  </si>
  <si>
    <t>0191-3913</t>
  </si>
  <si>
    <t>103/121</t>
  </si>
  <si>
    <t>JOURNAL OF PEDIATRICS</t>
  </si>
  <si>
    <t>0022-3476</t>
  </si>
  <si>
    <t>6/121</t>
  </si>
  <si>
    <t>JOURNAL OF PEDIATRICS REVIEW</t>
  </si>
  <si>
    <t>2322-4398</t>
  </si>
  <si>
    <t>JOURNAL OF PHYSICAL CHEMISTRY LETTERS</t>
  </si>
  <si>
    <t>1948-7185</t>
  </si>
  <si>
    <t>PHYSICS, ATOMIC, MOLECULAR &amp; CHEMICAL - SCIE;</t>
  </si>
  <si>
    <t>1 DE 35</t>
  </si>
  <si>
    <t>JOURNAL OF PHYSIOLOGY-LONDON</t>
  </si>
  <si>
    <t>0022-3751</t>
  </si>
  <si>
    <t>9 DE 84</t>
  </si>
  <si>
    <t>Journal of preventive medicine and hygiene</t>
  </si>
  <si>
    <t>1121-2233</t>
  </si>
  <si>
    <t>JOURNAL OF RENAL NUTRITION</t>
  </si>
  <si>
    <t>1051-2276</t>
  </si>
  <si>
    <t>UROLOGY &amp; NEPHROLOGY - SCIE;</t>
  </si>
  <si>
    <t>JOURNAL OF REPRODUCTIVE MEDICINE</t>
  </si>
  <si>
    <t>0024-7758</t>
  </si>
  <si>
    <t>74/80</t>
  </si>
  <si>
    <t>13 DE 30</t>
  </si>
  <si>
    <t>JOURNAL OF SEXUAL MEDICINE</t>
  </si>
  <si>
    <t>1743-6095</t>
  </si>
  <si>
    <t>23/76</t>
  </si>
  <si>
    <t>JOURNAL OF STROKE &amp; CEREBROVASCULAR DISEASES</t>
  </si>
  <si>
    <t>1052-3057</t>
  </si>
  <si>
    <t>215/258</t>
  </si>
  <si>
    <t>JOURNAL OF SURGICAL ONCOLOGY</t>
  </si>
  <si>
    <t>0022-4790</t>
  </si>
  <si>
    <t>43/196</t>
  </si>
  <si>
    <t>JOURNAL OF THE AMERICAN ASSOCIATION FOR LABORATORY ANIMAL SCIENCE</t>
  </si>
  <si>
    <t>1559-6109</t>
  </si>
  <si>
    <t>71/162</t>
  </si>
  <si>
    <t>1/126</t>
  </si>
  <si>
    <t>JOURNAL OF THE AMERICAN HEART ASSOCIATION</t>
  </si>
  <si>
    <t>2047-9980</t>
  </si>
  <si>
    <t>37/126</t>
  </si>
  <si>
    <t>JOURNAL OF THE AMERICAN MEDICAL DIRECTORS ASSOCIATION</t>
  </si>
  <si>
    <t>1525-8610</t>
  </si>
  <si>
    <t>4 DE 49</t>
  </si>
  <si>
    <t>JOURNAL OF THE AMERICAN SOCIETY OF HYPERTENSION</t>
  </si>
  <si>
    <t>1933-1711</t>
  </si>
  <si>
    <t>24/63</t>
  </si>
  <si>
    <t>JOURNAL OF THE AMERICAN SOCIETY OF NEPHROLOGY</t>
  </si>
  <si>
    <t>1046-6673</t>
  </si>
  <si>
    <t>3 DE 76</t>
  </si>
  <si>
    <t>JOURNAL OF THE EUROPEAN ACADEMY OF DERMATOLOGY AND VENEREOLOGY</t>
  </si>
  <si>
    <t>0926-9959</t>
  </si>
  <si>
    <t>9 DE 63</t>
  </si>
  <si>
    <t>JOURNAL OF THE INTERNATIONAL AIDS SOCIETY</t>
  </si>
  <si>
    <t>1758-2652</t>
  </si>
  <si>
    <t>6 DE 84</t>
  </si>
  <si>
    <t>JOURNAL OF THE NATIONAL CANCER INSTITUTE</t>
  </si>
  <si>
    <t>0027-8874</t>
  </si>
  <si>
    <t>9/217</t>
  </si>
  <si>
    <t>JOURNAL OF THE NATIONAL COMPREHENSIVE CANCER NETWORK</t>
  </si>
  <si>
    <t>1540-1405</t>
  </si>
  <si>
    <t>56/217</t>
  </si>
  <si>
    <t>JOURNAL OF THE NEUROLOGICAL SCIENCES</t>
  </si>
  <si>
    <t>0022-510X</t>
  </si>
  <si>
    <t>170/258</t>
  </si>
  <si>
    <t>JOURNAL OF THE PERIPHERAL NERVOUS SYSTEM</t>
  </si>
  <si>
    <t>1085-9489</t>
  </si>
  <si>
    <t>103/194</t>
  </si>
  <si>
    <t>JOURNAL OF THROMBOSIS AND HAEMOSTASIS</t>
  </si>
  <si>
    <t>1538-7933</t>
  </si>
  <si>
    <t>13/70</t>
  </si>
  <si>
    <t>JOURNAL OF THROMBOSIS AND THROMBOLYSIS</t>
  </si>
  <si>
    <t>0929-5305</t>
  </si>
  <si>
    <t>42/70</t>
  </si>
  <si>
    <t>JOURNAL OF TRANSLATIONAL MEDICINE</t>
  </si>
  <si>
    <t>1479-5876</t>
  </si>
  <si>
    <t>30/128</t>
  </si>
  <si>
    <t>JOURNAL OF TRAUMA AND ACUTE CARE SURGERY</t>
  </si>
  <si>
    <t>2163-0755</t>
  </si>
  <si>
    <t>33/196</t>
  </si>
  <si>
    <t>JOURNAL OF TRAVEL MEDICINE</t>
  </si>
  <si>
    <t>1195-1982</t>
  </si>
  <si>
    <t>58/154</t>
  </si>
  <si>
    <t>JOURNAL OF ULTRASOUND IN MEDICINE</t>
  </si>
  <si>
    <t>0278-4297</t>
  </si>
  <si>
    <t>80/126</t>
  </si>
  <si>
    <t>JOURNAL OF UROLOGY</t>
  </si>
  <si>
    <t>0022-5347</t>
  </si>
  <si>
    <t>8 DE 77</t>
  </si>
  <si>
    <t>JOURNAL OF VIRAL HEPATITIS</t>
  </si>
  <si>
    <t>1352-0504</t>
  </si>
  <si>
    <t>GASTROENTEROLOGY &amp; HEPATOLOGY - SCIE;</t>
  </si>
  <si>
    <t>16/79</t>
  </si>
  <si>
    <t>JOURNAL OF VIROLOGY</t>
  </si>
  <si>
    <t>0022-538X</t>
  </si>
  <si>
    <t>Journal of virus eradication</t>
  </si>
  <si>
    <t>2055-6640</t>
  </si>
  <si>
    <t>JOURNAL OF VOICE</t>
  </si>
  <si>
    <t>0892-1997</t>
  </si>
  <si>
    <t>OTORHINOLARYNGOLOGY - SCIE</t>
  </si>
  <si>
    <t>22/42</t>
  </si>
  <si>
    <t>JOURNAL OF WOMENS HEALTH</t>
  </si>
  <si>
    <t>1540-9996</t>
  </si>
  <si>
    <t>60/176</t>
  </si>
  <si>
    <t>3 DE 49</t>
  </si>
  <si>
    <t>journals of gerontology. Series A, Biological sciences and medical sciences</t>
  </si>
  <si>
    <t>1758-535X</t>
  </si>
  <si>
    <t>JOVE-JOURNAL OF VISUALIZED EXPERIMENTS</t>
  </si>
  <si>
    <t>1940-087X</t>
  </si>
  <si>
    <t>MULTIDISCIPLINARY SCIENCES</t>
  </si>
  <si>
    <t>28/64</t>
  </si>
  <si>
    <t>KIDNEY &amp; BLOOD PRESSURE RESEARCH</t>
  </si>
  <si>
    <t>1420-4096</t>
  </si>
  <si>
    <t>21/76</t>
  </si>
  <si>
    <t>KIDNEY INTERNATIONAL</t>
  </si>
  <si>
    <t>0085-2538</t>
  </si>
  <si>
    <t>Laboratory animals</t>
  </si>
  <si>
    <t>1758-1117</t>
  </si>
  <si>
    <t>VETERINARY SCIENCES - SCIE;</t>
  </si>
  <si>
    <t>33/136</t>
  </si>
  <si>
    <t>LABORATORY INVESTIGATION</t>
  </si>
  <si>
    <t>0023-6837</t>
  </si>
  <si>
    <t>9 DE 79</t>
  </si>
  <si>
    <t>LANCET</t>
  </si>
  <si>
    <t>0140-6736</t>
  </si>
  <si>
    <t>2/154</t>
  </si>
  <si>
    <t>lancet</t>
  </si>
  <si>
    <t>10.1016/S2352-3018(17)30179-0</t>
  </si>
  <si>
    <t>LANCET DIABETES &amp; ENDOCRINOLOGY</t>
  </si>
  <si>
    <t>2213-8587</t>
  </si>
  <si>
    <t>1/138</t>
  </si>
  <si>
    <t>8/151</t>
  </si>
  <si>
    <t>LANCET INFECTIOUS DISEASES</t>
  </si>
  <si>
    <t>1473-3099</t>
  </si>
  <si>
    <t>1 DE 84</t>
  </si>
  <si>
    <t>LANCET NEUROLOGY</t>
  </si>
  <si>
    <t>1474-4422</t>
  </si>
  <si>
    <t>1/194</t>
  </si>
  <si>
    <t>LANCET ONCOLOGY</t>
  </si>
  <si>
    <t>1470-2045</t>
  </si>
  <si>
    <t>3/217</t>
  </si>
  <si>
    <t>Leukemia</t>
  </si>
  <si>
    <t>1476-5551</t>
  </si>
  <si>
    <t>11/217</t>
  </si>
  <si>
    <t>LEUKEMIA &amp; LYMPHOMA</t>
  </si>
  <si>
    <t>1042-8194</t>
  </si>
  <si>
    <t>32/70</t>
  </si>
  <si>
    <t>LEUKEMIA RESEARCH</t>
  </si>
  <si>
    <t>0145-2126</t>
  </si>
  <si>
    <t>136/217</t>
  </si>
  <si>
    <t>LIFE SCIENCES</t>
  </si>
  <si>
    <t>0024-3205</t>
  </si>
  <si>
    <t>45/128</t>
  </si>
  <si>
    <t>LIPIDS IN HEALTH AND DISEASE</t>
  </si>
  <si>
    <t>1476-511X</t>
  </si>
  <si>
    <t>204/286</t>
  </si>
  <si>
    <t>LIVER INTERNATIONAL</t>
  </si>
  <si>
    <t>1478-3223</t>
  </si>
  <si>
    <t>17/79</t>
  </si>
  <si>
    <t>LUNG CANCER</t>
  </si>
  <si>
    <t>0169-5002</t>
  </si>
  <si>
    <t>11 DE 59</t>
  </si>
  <si>
    <t>LUNG INDIA</t>
  </si>
  <si>
    <t>0970-2113</t>
  </si>
  <si>
    <t>LYMPHATIC RESEARCH AND BIOLOGY</t>
  </si>
  <si>
    <t>1539-6851</t>
  </si>
  <si>
    <t>91/128</t>
  </si>
  <si>
    <t>MATURITAS</t>
  </si>
  <si>
    <t>0378-5122</t>
  </si>
  <si>
    <t>11 DE 80</t>
  </si>
  <si>
    <t>MAYO CLINIC PROCEEDINGS</t>
  </si>
  <si>
    <t>0025-6196</t>
  </si>
  <si>
    <t>12/154</t>
  </si>
  <si>
    <t>MBIO</t>
  </si>
  <si>
    <t>2150-7511</t>
  </si>
  <si>
    <t>11/125</t>
  </si>
  <si>
    <t>MECHANISMS OF AGEING AND DEVELOPMENT</t>
  </si>
  <si>
    <t>0047-6374</t>
  </si>
  <si>
    <t>15/49</t>
  </si>
  <si>
    <t>MEDCHEMCOMM</t>
  </si>
  <si>
    <t>2040-2503</t>
  </si>
  <si>
    <t>CHEMISTRY, MEDICINAL - SCIE;</t>
  </si>
  <si>
    <t>28/60</t>
  </si>
  <si>
    <t>0025-7753</t>
  </si>
  <si>
    <t>91/154</t>
  </si>
  <si>
    <t>31/33</t>
  </si>
  <si>
    <t>10.1016/j.medin.2017.07.010</t>
  </si>
  <si>
    <t>MEDLINE:28923699</t>
  </si>
  <si>
    <t>MEDICINE</t>
  </si>
  <si>
    <t>0025-7974</t>
  </si>
  <si>
    <t>Medicine</t>
  </si>
  <si>
    <t>1536-5964</t>
  </si>
  <si>
    <t>10.1097/MD.0000000000007665</t>
  </si>
  <si>
    <t>MEDLINE:28984751</t>
  </si>
  <si>
    <t>MEDICINE AND SCIENCE IN SPORTS AND EXERCISE</t>
  </si>
  <si>
    <t>0195-9131</t>
  </si>
  <si>
    <t>SPORT SCIENCES - SCIE</t>
  </si>
  <si>
    <t>6 DE 81</t>
  </si>
  <si>
    <t>MEDWAVE</t>
  </si>
  <si>
    <t>0717-6384</t>
  </si>
  <si>
    <t>MELANOMA RESEARCH</t>
  </si>
  <si>
    <t>0960-8931</t>
  </si>
  <si>
    <t>17/63</t>
  </si>
  <si>
    <t>METABOLIC SYNDROME AND RELATED DISORDERS</t>
  </si>
  <si>
    <t>1540-4196</t>
  </si>
  <si>
    <t>81/128</t>
  </si>
  <si>
    <t>Methods in molecular biology (Clifton, N.J.)</t>
  </si>
  <si>
    <t>1940-6029</t>
  </si>
  <si>
    <t>Methods in molecular medicine</t>
  </si>
  <si>
    <t>1543-1894</t>
  </si>
  <si>
    <t>MICROBIAL BIOTECHNOLOGY</t>
  </si>
  <si>
    <t>1751-7907</t>
  </si>
  <si>
    <t>36/124</t>
  </si>
  <si>
    <t>MINERVA ANESTESIOLOGICA</t>
  </si>
  <si>
    <t>0375-9393</t>
  </si>
  <si>
    <t>ANESTHESIOLOGY</t>
  </si>
  <si>
    <t>12 DE 31</t>
  </si>
  <si>
    <t>MINERVA CARDIOANGIOLOGICA</t>
  </si>
  <si>
    <t>0026-4725</t>
  </si>
  <si>
    <t>120/126</t>
  </si>
  <si>
    <t>Minerva ginecologica</t>
  </si>
  <si>
    <t>1827-1650</t>
  </si>
  <si>
    <t>Minerva urologica e nefrologica = The Italian journal of urology and nephrology</t>
  </si>
  <si>
    <t>1827-1758</t>
  </si>
  <si>
    <t>64/77</t>
  </si>
  <si>
    <t>MITOCHONDRION</t>
  </si>
  <si>
    <t>1567-7249</t>
  </si>
  <si>
    <t>81/189</t>
  </si>
  <si>
    <t>MODERN PATHOLOGY</t>
  </si>
  <si>
    <t>0893-3952</t>
  </si>
  <si>
    <t>PATHOLOGY - SCIE</t>
  </si>
  <si>
    <t>MOLECULAR AND CELLULAR BIOLOGY</t>
  </si>
  <si>
    <t>0270-7306</t>
  </si>
  <si>
    <t>67/286</t>
  </si>
  <si>
    <t>MOLECULAR AND CELLULAR ENDOCRINOLOGY</t>
  </si>
  <si>
    <t>0303-7207</t>
  </si>
  <si>
    <t xml:space="preserve"> ENDOCRINOLOGY &amp; METABOLISM - SCIE;</t>
  </si>
  <si>
    <t>42/138</t>
  </si>
  <si>
    <t>Molecular aspects of medicine</t>
  </si>
  <si>
    <t>1872-9452</t>
  </si>
  <si>
    <t>12/128</t>
  </si>
  <si>
    <t>36/217</t>
  </si>
  <si>
    <t>MOLECULAR DIAGNOSIS &amp; THERAPY</t>
  </si>
  <si>
    <t>1177-1062</t>
  </si>
  <si>
    <t>110/167</t>
  </si>
  <si>
    <t>MOLECULAR GENETICS &amp; GENOMIC MEDICINE</t>
  </si>
  <si>
    <t>2324-9269</t>
  </si>
  <si>
    <t>31/128</t>
  </si>
  <si>
    <t>MOLECULAR GENETICS AND METABOLISM REPORTS</t>
  </si>
  <si>
    <t>2214-4269</t>
  </si>
  <si>
    <t>MOLECULAR IMMUNOLOGY</t>
  </si>
  <si>
    <t>0161-5890</t>
  </si>
  <si>
    <t>MOLECULAR NEUROBIOLOGY</t>
  </si>
  <si>
    <t>0893-7648</t>
  </si>
  <si>
    <t>25/258</t>
  </si>
  <si>
    <t>MOLECULAR NUTRITION &amp; FOOD RESEARCH</t>
  </si>
  <si>
    <t>1613-4125</t>
  </si>
  <si>
    <t>7/129</t>
  </si>
  <si>
    <t>MOLECULAR ONCOLOGY</t>
  </si>
  <si>
    <t>1878-0261</t>
  </si>
  <si>
    <t>40/217</t>
  </si>
  <si>
    <t>MOLECULAR PATHOGENESIS AND SIGNAL TRANSDUCTION BY HELICOBACTER PYLORI</t>
  </si>
  <si>
    <t>0070-217X</t>
  </si>
  <si>
    <t>53/151</t>
  </si>
  <si>
    <t>MOLECULAR PHARMACOLOGY</t>
  </si>
  <si>
    <t>0026-895X</t>
  </si>
  <si>
    <t>46/257</t>
  </si>
  <si>
    <t>MOLECULAR PSYCHIATRY</t>
  </si>
  <si>
    <t>1359-4184</t>
  </si>
  <si>
    <t>7/286</t>
  </si>
  <si>
    <t>MOLECULAR SYNDROMOLOGY</t>
  </si>
  <si>
    <t>1661-8769</t>
  </si>
  <si>
    <t>MOLECULAR VISION</t>
  </si>
  <si>
    <t>1090-0535</t>
  </si>
  <si>
    <t>25/59</t>
  </si>
  <si>
    <t>MUCOSAL IMMUNOLOGY</t>
  </si>
  <si>
    <t>1933-0219</t>
  </si>
  <si>
    <t>19/151</t>
  </si>
  <si>
    <t>MULTIPLE SCLEROSIS JOURNAL</t>
  </si>
  <si>
    <t>1352-4585</t>
  </si>
  <si>
    <t>27/194</t>
  </si>
  <si>
    <t>MUSCLE &amp; NERVE</t>
  </si>
  <si>
    <t>0148-639X</t>
  </si>
  <si>
    <t>87/194</t>
  </si>
  <si>
    <t>Musculoskeletal science &amp; practice</t>
  </si>
  <si>
    <t>2468-7812</t>
  </si>
  <si>
    <t>Netherlands</t>
  </si>
  <si>
    <t>16 Jan 2017</t>
  </si>
  <si>
    <t>10.1016/j.msksp.2017.01.004</t>
  </si>
  <si>
    <t>MEDLINE:28171774</t>
  </si>
  <si>
    <t>Mycoses</t>
  </si>
  <si>
    <t>1439-0507</t>
  </si>
  <si>
    <t>NATURE</t>
  </si>
  <si>
    <t>0028-0836</t>
  </si>
  <si>
    <t>MULTIDISCIPLINARY SCIENCES - SCIE</t>
  </si>
  <si>
    <t>1 DE 64</t>
  </si>
  <si>
    <t>NATURE COMMUNICATIONS</t>
  </si>
  <si>
    <t>2041-1723</t>
  </si>
  <si>
    <t>3 DE 64</t>
  </si>
  <si>
    <t>NATURE GENETICS</t>
  </si>
  <si>
    <t>1061-4036</t>
  </si>
  <si>
    <t>2 DE 166</t>
  </si>
  <si>
    <t>NATURE MEDICINE</t>
  </si>
  <si>
    <t>1078-8956</t>
  </si>
  <si>
    <t>2/286</t>
  </si>
  <si>
    <t>NATURE METHODS</t>
  </si>
  <si>
    <t>1548-7091</t>
  </si>
  <si>
    <t>BIOCHEMICAL RESEARCH METHODS - SCIE</t>
  </si>
  <si>
    <t>1 DE 77</t>
  </si>
  <si>
    <t>NATURE REVIEWS CANCER</t>
  </si>
  <si>
    <t>1474-175X</t>
  </si>
  <si>
    <t>2/217</t>
  </si>
  <si>
    <t>4/126</t>
  </si>
  <si>
    <t>NATURE REVIEWS CLINICAL ONCOLOGY</t>
  </si>
  <si>
    <t>1759-4774</t>
  </si>
  <si>
    <t>6/217</t>
  </si>
  <si>
    <t>NATURE REVIEWS RHEUMATOLOGY</t>
  </si>
  <si>
    <t>1759-4790</t>
  </si>
  <si>
    <t xml:space="preserve"> 2 DE 30</t>
  </si>
  <si>
    <t>NATURE STRUCTURAL &amp; MOLECULAR BIOLOGY</t>
  </si>
  <si>
    <t>1545-9993</t>
  </si>
  <si>
    <t>8/286</t>
  </si>
  <si>
    <t>59/76</t>
  </si>
  <si>
    <t>NEONATOLOGY</t>
  </si>
  <si>
    <t>1661-7800</t>
  </si>
  <si>
    <t>22/121</t>
  </si>
  <si>
    <t>NEPHROLOGY DIALYSIS TRANSPLANTATION</t>
  </si>
  <si>
    <t>0931-0509</t>
  </si>
  <si>
    <t>10 DE 76</t>
  </si>
  <si>
    <t xml:space="preserve">Nephrology, dialysis, transplantation </t>
  </si>
  <si>
    <t>NEPHRON</t>
  </si>
  <si>
    <t>1660-8151</t>
  </si>
  <si>
    <t>39/77</t>
  </si>
  <si>
    <t>NEUROCHEMICAL RESEARCH</t>
  </si>
  <si>
    <t>0364-3190</t>
  </si>
  <si>
    <t>156/290</t>
  </si>
  <si>
    <t>NEUROCHEMISTRY INTERNATIONAL</t>
  </si>
  <si>
    <t>0197-0186</t>
  </si>
  <si>
    <t>108/286</t>
  </si>
  <si>
    <t>NEUROENDOCRINOLOGY</t>
  </si>
  <si>
    <t>0028-3835</t>
  </si>
  <si>
    <t>51/138</t>
  </si>
  <si>
    <t>NEUROIMAGE-CLINICAL</t>
  </si>
  <si>
    <t>2213-1582</t>
  </si>
  <si>
    <t>NEUROIMAGING - SCIE</t>
  </si>
  <si>
    <t>3 DE 14</t>
  </si>
  <si>
    <t>114/194</t>
  </si>
  <si>
    <t>Neurologia</t>
  </si>
  <si>
    <t>NEUROLOGY</t>
  </si>
  <si>
    <t>0028-3878</t>
  </si>
  <si>
    <t>9/194</t>
  </si>
  <si>
    <t>NEUROLOGY-NEUROIMMUNOLOGY &amp; NEUROINFLAMMATION</t>
  </si>
  <si>
    <t>2332-7812</t>
  </si>
  <si>
    <t>NEUROMUSCULAR DISORDERS</t>
  </si>
  <si>
    <t>0960-8966</t>
  </si>
  <si>
    <t>124/258</t>
  </si>
  <si>
    <t>NEUROPEDIATRICS</t>
  </si>
  <si>
    <t>0174-304X</t>
  </si>
  <si>
    <t>65/121</t>
  </si>
  <si>
    <t>Neuropediatrics</t>
  </si>
  <si>
    <t>1439-1899</t>
  </si>
  <si>
    <t>NEUROPHARMACOLOGY</t>
  </si>
  <si>
    <t>0028-3908</t>
  </si>
  <si>
    <t>24/256</t>
  </si>
  <si>
    <t>NEURORADIOLOGY</t>
  </si>
  <si>
    <t>0028-3940</t>
  </si>
  <si>
    <t>RADIOLOGY, NUCLEAR MEDICINE &amp; MEDICAL IMAGING</t>
  </si>
  <si>
    <t>55/126</t>
  </si>
  <si>
    <t>NEUROTOXICOLOGY</t>
  </si>
  <si>
    <t>0161-813X</t>
  </si>
  <si>
    <t>113/258</t>
  </si>
  <si>
    <t>NEW ENGLAND JOURNAL OF MEDICINE</t>
  </si>
  <si>
    <t>0028-4793</t>
  </si>
  <si>
    <t>1/154</t>
  </si>
  <si>
    <t>NPJ PRIMARY CARE RESPIRATORY MEDICINE</t>
  </si>
  <si>
    <t>2055-1010</t>
  </si>
  <si>
    <t>2 DE 20</t>
  </si>
  <si>
    <t>14/286</t>
  </si>
  <si>
    <t>Nucleic acids research</t>
  </si>
  <si>
    <t>1362-4962</t>
  </si>
  <si>
    <t>NUCLEOSIDES NUCLEOTIDES &amp; NUCLEIC ACIDS</t>
  </si>
  <si>
    <t>1525-7770</t>
  </si>
  <si>
    <t>264/286</t>
  </si>
  <si>
    <t>NUTRICION HOSPITALARIA</t>
  </si>
  <si>
    <t>0212-1611</t>
  </si>
  <si>
    <t>68/81</t>
  </si>
  <si>
    <t>Nutricion hospitalaria</t>
  </si>
  <si>
    <t>1699-5198</t>
  </si>
  <si>
    <t>MEDLINE</t>
  </si>
  <si>
    <t>10.20960/nh.101</t>
  </si>
  <si>
    <t>MEDLINE:27238783</t>
  </si>
  <si>
    <t>NUTRIENTS</t>
  </si>
  <si>
    <t>23/81</t>
  </si>
  <si>
    <t>OBESITY</t>
  </si>
  <si>
    <t>1930-7381</t>
  </si>
  <si>
    <t>18/81</t>
  </si>
  <si>
    <t>OBESITY SURGERY</t>
  </si>
  <si>
    <t>0960-8923</t>
  </si>
  <si>
    <t>18/196</t>
  </si>
  <si>
    <t>OBSTETRICAL &amp; GYNECOLOGICAL SURVEY</t>
  </si>
  <si>
    <t>0029-7828</t>
  </si>
  <si>
    <t>OCULAR IMMUNOLOGY AND INFLAMMATION</t>
  </si>
  <si>
    <t>0927-3948</t>
  </si>
  <si>
    <t>18/59</t>
  </si>
  <si>
    <t>ONCOGENE</t>
  </si>
  <si>
    <t>0950-9232</t>
  </si>
  <si>
    <t>21/217</t>
  </si>
  <si>
    <t>ONCOGENESIS</t>
  </si>
  <si>
    <t>2157-9024</t>
  </si>
  <si>
    <t>62/217</t>
  </si>
  <si>
    <t>20/217</t>
  </si>
  <si>
    <t>ONCOLOGIST</t>
  </si>
  <si>
    <t>1083-7159</t>
  </si>
  <si>
    <t>51/217</t>
  </si>
  <si>
    <t>0030-2414</t>
  </si>
  <si>
    <t>148/217</t>
  </si>
  <si>
    <t>ONCOTARGET</t>
  </si>
  <si>
    <t>44/217</t>
  </si>
  <si>
    <t>open orthopaedics journal</t>
  </si>
  <si>
    <t>1874-3250</t>
  </si>
  <si>
    <t>OPHTHALMIC GENETICS</t>
  </si>
  <si>
    <t>1381-6810</t>
  </si>
  <si>
    <t>44/59</t>
  </si>
  <si>
    <t>ORAL ONCOLOGY</t>
  </si>
  <si>
    <t>1368-8375</t>
  </si>
  <si>
    <t>1 DE 90</t>
  </si>
  <si>
    <t>ORBIT-AN INTERNATIONAL JOURNAL ON ORBITAL DISORDERS AND FACIAL RECONSTRUCTIVE SURGERY</t>
  </si>
  <si>
    <t>0167-6830</t>
  </si>
  <si>
    <t>ORGANIC GEOCHEMISTRY</t>
  </si>
  <si>
    <t>0146-6380</t>
  </si>
  <si>
    <t>GEOCHEMISTRY &amp; GEOPHYSICS - SCIE</t>
  </si>
  <si>
    <t>21/84</t>
  </si>
  <si>
    <t>ORPHANET JOURNAL OF RARE DISEASES</t>
  </si>
  <si>
    <t>58/166</t>
  </si>
  <si>
    <t>0147-7447</t>
  </si>
  <si>
    <t>49/76</t>
  </si>
  <si>
    <t>OSTEOPOROSIS INTERNATIONAL</t>
  </si>
  <si>
    <t>0937-941X</t>
  </si>
  <si>
    <t>52/138</t>
  </si>
  <si>
    <t>Osteoporosis international : a journal established as result of cooperation between the European Foundation for Osteoporosis and the National Osteoporosis Foundation of the USA</t>
  </si>
  <si>
    <t>1433-2965</t>
  </si>
  <si>
    <t>Otolaryngology--head and neck surgery : official journal of American Academy of Otolaryngology-Head and Neck Surgery</t>
  </si>
  <si>
    <t>1097-6817</t>
  </si>
  <si>
    <t>OTORHINOLARYNGOLOGY - SCIE;</t>
  </si>
  <si>
    <t>10 DE 042</t>
  </si>
  <si>
    <t>Otology &amp; neurotology : official publication of the American Otological Society, American Neurotology Society [and] European Academy of Otology and Neurotology</t>
  </si>
  <si>
    <t>1537-4505</t>
  </si>
  <si>
    <t>13 DE 42</t>
  </si>
  <si>
    <t>56/190</t>
  </si>
  <si>
    <t>Oxidative medicine and cellular longevity</t>
  </si>
  <si>
    <t>1942-0994</t>
  </si>
  <si>
    <t>PACE-PACING AND CLINICAL ELECTROPHYSIOLOGY</t>
  </si>
  <si>
    <t>0147-8389</t>
  </si>
  <si>
    <t>50/77</t>
  </si>
  <si>
    <t>PAIN MEDICINE</t>
  </si>
  <si>
    <t>1526-2375</t>
  </si>
  <si>
    <t>31/154</t>
  </si>
  <si>
    <t>PAIN PHYSICIAN</t>
  </si>
  <si>
    <t>1533-3159</t>
  </si>
  <si>
    <t>11 DE 31</t>
  </si>
  <si>
    <t>ANESTHESIOLOGY - SCIE;</t>
  </si>
  <si>
    <t>13 DE 31</t>
  </si>
  <si>
    <t>Pain practice : the official journal of World Institute of Pain</t>
  </si>
  <si>
    <t>1533-2500</t>
  </si>
  <si>
    <t>10.1111/papr.12604</t>
  </si>
  <si>
    <t>MEDLINE:28557358</t>
  </si>
  <si>
    <t>PAIN RESEARCH &amp; MANAGEMENT</t>
  </si>
  <si>
    <t>1203-6765</t>
  </si>
  <si>
    <t>120/194</t>
  </si>
  <si>
    <t>PAIN RESEARCH AND TREATMENT</t>
  </si>
  <si>
    <t>2090-1542</t>
  </si>
  <si>
    <t>PANCREATOLOGY</t>
  </si>
  <si>
    <t>1424-3903</t>
  </si>
  <si>
    <t>43/79</t>
  </si>
  <si>
    <t>PARASITES &amp; VECTORS</t>
  </si>
  <si>
    <t>1756-3305</t>
  </si>
  <si>
    <t>PARASITOLOGY - SCIE</t>
  </si>
  <si>
    <t>9 DE 36</t>
  </si>
  <si>
    <t>PATIENT PREFERENCE AND ADHERENCE</t>
  </si>
  <si>
    <t>1177-889X</t>
  </si>
  <si>
    <t>60/154</t>
  </si>
  <si>
    <t>8/121</t>
  </si>
  <si>
    <t>PEDIATRIC AND DEVELOPMENTAL PATHOLOGY</t>
  </si>
  <si>
    <t>1093-5266</t>
  </si>
  <si>
    <t>64/79</t>
  </si>
  <si>
    <t>26/121</t>
  </si>
  <si>
    <t>PEDIATRIC CRITICAL CARE MEDICINE</t>
  </si>
  <si>
    <t>1529-7535</t>
  </si>
  <si>
    <t>9 DE 121</t>
  </si>
  <si>
    <t>PEDIATRIC DERMATOLOGY</t>
  </si>
  <si>
    <t>0736-8046</t>
  </si>
  <si>
    <t>53/63</t>
  </si>
  <si>
    <t>PEDIATRIC HEMATOLOGY AND ONCOLOGY</t>
  </si>
  <si>
    <t>0888-0018</t>
  </si>
  <si>
    <t>89/121</t>
  </si>
  <si>
    <t>27/121</t>
  </si>
  <si>
    <t>25/121</t>
  </si>
  <si>
    <t>PEDIATRIC RESEARCH</t>
  </si>
  <si>
    <t>0031-3998</t>
  </si>
  <si>
    <t>17/121</t>
  </si>
  <si>
    <t>83/121</t>
  </si>
  <si>
    <t>Pediatric surgery international</t>
  </si>
  <si>
    <t>1437-9813</t>
  </si>
  <si>
    <t>PEDIATRIC TRANSPLANTATION</t>
  </si>
  <si>
    <t>1397-3142</t>
  </si>
  <si>
    <t>77/121</t>
  </si>
  <si>
    <t>PEERJ</t>
  </si>
  <si>
    <t>2167-8359</t>
  </si>
  <si>
    <t>20/64</t>
  </si>
  <si>
    <t>PERITONEAL DIALYSIS INTERNATIONAL</t>
  </si>
  <si>
    <t>0896-8608</t>
  </si>
  <si>
    <t>53/76</t>
  </si>
  <si>
    <t>PFLUGERS ARCHIV-EUROPEAN JOURNAL OF PHYSIOLOGY</t>
  </si>
  <si>
    <t>0031-6768</t>
  </si>
  <si>
    <t>PHYSIOLOGY</t>
  </si>
  <si>
    <t>24/84</t>
  </si>
  <si>
    <t>PHARMACOEPIDEMIOLOGY AND DRUG SAFETY</t>
  </si>
  <si>
    <t>1053-8569</t>
  </si>
  <si>
    <t>121/256</t>
  </si>
  <si>
    <t>PHARMACOGENETICS AND GENOMICS</t>
  </si>
  <si>
    <t>1744-6872</t>
  </si>
  <si>
    <t>76/158</t>
  </si>
  <si>
    <t>Pharmacogenetics and genomics</t>
  </si>
  <si>
    <t>1744-6880</t>
  </si>
  <si>
    <t>PHARMACOGENOMICS</t>
  </si>
  <si>
    <t>1462-2416</t>
  </si>
  <si>
    <t>132/256</t>
  </si>
  <si>
    <t>51/256</t>
  </si>
  <si>
    <t>Pharmacogenomics journal</t>
  </si>
  <si>
    <t>1473-1150</t>
  </si>
  <si>
    <t>PHARMACOLOGICAL RESEARCH</t>
  </si>
  <si>
    <t>1043-6618</t>
  </si>
  <si>
    <t>31/256</t>
  </si>
  <si>
    <t>PHARMACOLOGY &amp; THERAPEUTICS</t>
  </si>
  <si>
    <t>0163-7258</t>
  </si>
  <si>
    <t>7/256</t>
  </si>
  <si>
    <t>PITUITARY</t>
  </si>
  <si>
    <t>1386-341X</t>
  </si>
  <si>
    <t>86/138</t>
  </si>
  <si>
    <t>PLACENTA</t>
  </si>
  <si>
    <t>0143-4004</t>
  </si>
  <si>
    <t>19/80</t>
  </si>
  <si>
    <t>PLASTIC AND RECONSTRUCTIVE SURGERY</t>
  </si>
  <si>
    <t>0032-1052</t>
  </si>
  <si>
    <t>23/196</t>
  </si>
  <si>
    <t>PLOS GENETICS</t>
  </si>
  <si>
    <t>1553-7404</t>
  </si>
  <si>
    <t>16/166</t>
  </si>
  <si>
    <t>PLOS NEGLECTED TROPICAL DISEASES</t>
  </si>
  <si>
    <t>1935-2735</t>
  </si>
  <si>
    <t>1 DE 19</t>
  </si>
  <si>
    <t>15/64</t>
  </si>
  <si>
    <t>PLOS PATHOGENS</t>
  </si>
  <si>
    <t>1553-7366</t>
  </si>
  <si>
    <t>PARASITOLOGY - SCIE;</t>
  </si>
  <si>
    <t>2 DE 36</t>
  </si>
  <si>
    <t>PLoS pathogens</t>
  </si>
  <si>
    <t>1553-7374</t>
  </si>
  <si>
    <t>PM&amp;R</t>
  </si>
  <si>
    <t>1934-1482</t>
  </si>
  <si>
    <t>SPORT SCIENCE</t>
  </si>
  <si>
    <t>38/81</t>
  </si>
  <si>
    <t>PRIMARY CARE DIABETES</t>
  </si>
  <si>
    <t>1751-9918</t>
  </si>
  <si>
    <t>12 DE 20</t>
  </si>
  <si>
    <t>PROCEEDINGS OF THE NATIONAL ACADEMY OF SCIENCES OF THE UNITED STATES OF AMERICA</t>
  </si>
  <si>
    <t>0027-8424</t>
  </si>
  <si>
    <t>64 DE 4</t>
  </si>
  <si>
    <t>PROSTAGLANDINS LEUKOTRIENES AND ESSENTIAL FATTY ACIDS</t>
  </si>
  <si>
    <t>0952-3278</t>
  </si>
  <si>
    <t>152/290</t>
  </si>
  <si>
    <t>Prostaglandins, leukotrienes, and essential fatty acids</t>
  </si>
  <si>
    <t>1532-2823</t>
  </si>
  <si>
    <t>Psychiatry research</t>
  </si>
  <si>
    <t>1872-7123</t>
  </si>
  <si>
    <t>65/142</t>
  </si>
  <si>
    <t>PSYCHOLOGY HEALTH &amp; MEDICINE</t>
  </si>
  <si>
    <t>1354-8506</t>
  </si>
  <si>
    <t>108/176</t>
  </si>
  <si>
    <t>PSYCHO-ONCOLOGY</t>
  </si>
  <si>
    <t>1057-9249</t>
  </si>
  <si>
    <t>PSYCHOLOGY - SCIE;</t>
  </si>
  <si>
    <t>18/77</t>
  </si>
  <si>
    <t>PULMONARY CIRCULATION</t>
  </si>
  <si>
    <t>2045-8932</t>
  </si>
  <si>
    <t>69/126</t>
  </si>
  <si>
    <t>Pulmonary pharmacology &amp; therapeutics</t>
  </si>
  <si>
    <t>1522-9629</t>
  </si>
  <si>
    <t>QUALITY OF LIFE RESEARCH</t>
  </si>
  <si>
    <t>0962-9343</t>
  </si>
  <si>
    <t>31/90</t>
  </si>
  <si>
    <t>Radiologia</t>
  </si>
  <si>
    <t>1578-178X</t>
  </si>
  <si>
    <t>34/290</t>
  </si>
  <si>
    <t>REPRODUCTION FERTILITY AND DEVELOPMENT</t>
  </si>
  <si>
    <t>1031-3613</t>
  </si>
  <si>
    <t>DEVELOPMENTAL BIOLOGY - SCIE;</t>
  </si>
  <si>
    <t>17/41</t>
  </si>
  <si>
    <t>Respiration; international review of thoracic diseases</t>
  </si>
  <si>
    <t>1423-0356</t>
  </si>
  <si>
    <t>RESPIRATORY CARE</t>
  </si>
  <si>
    <t>0020-1324</t>
  </si>
  <si>
    <t>28/33</t>
  </si>
  <si>
    <t>Respiratory medicine case reports</t>
  </si>
  <si>
    <t>2213-0071</t>
  </si>
  <si>
    <t>Respiratory physiology &amp; neurobiology</t>
  </si>
  <si>
    <t>1878-1519</t>
  </si>
  <si>
    <t>61/84</t>
  </si>
  <si>
    <t>RESPIRATORY RESEARCH</t>
  </si>
  <si>
    <t>1465-993X</t>
  </si>
  <si>
    <t>14/59</t>
  </si>
  <si>
    <t>RESUSCITATION</t>
  </si>
  <si>
    <t>0300-9572</t>
  </si>
  <si>
    <t>1 DE 24</t>
  </si>
  <si>
    <t>Reumatologia clinica</t>
  </si>
  <si>
    <t>1885-1398</t>
  </si>
  <si>
    <t>REVIEWS IN ANALYTICAL CHEMISTRY</t>
  </si>
  <si>
    <t>0793-0135</t>
  </si>
  <si>
    <t>42/76</t>
  </si>
  <si>
    <t>REVIEWS IN ENDOCRINE &amp; METABOLIC DISORDERS</t>
  </si>
  <si>
    <t>1389-9155</t>
  </si>
  <si>
    <t>23/138</t>
  </si>
  <si>
    <t>Revista alergia Mexico (Tecamachalco, Puebla, Mexico : 1993)</t>
  </si>
  <si>
    <t>0002-5151</t>
  </si>
  <si>
    <t>REVISTA BRASILEIRA DE ANESTESIOLOGIA</t>
  </si>
  <si>
    <t>0034-7094</t>
  </si>
  <si>
    <t>30/31</t>
  </si>
  <si>
    <t>Revista Brasileira de terapia intensiva</t>
  </si>
  <si>
    <t>1982-4335</t>
  </si>
  <si>
    <t>REVISTA CHAPINGO SERIE CIENCIAS FORESTALES Y DEL AMBIENTE</t>
  </si>
  <si>
    <t>0186-3231</t>
  </si>
  <si>
    <t>FORESTRY - SCIE</t>
  </si>
  <si>
    <t>60/64</t>
  </si>
  <si>
    <t>REVISTA CLINICA ESPANOLA</t>
  </si>
  <si>
    <t>0014-2565</t>
  </si>
  <si>
    <t>100/154</t>
  </si>
  <si>
    <t>Revista clinica espanola</t>
  </si>
  <si>
    <t>1578-1860</t>
  </si>
  <si>
    <t>Revista de calidad asistencial</t>
  </si>
  <si>
    <t>1887-1364</t>
  </si>
  <si>
    <t>Revista de gastroenterologia de Mexico</t>
  </si>
  <si>
    <t>0375-0906</t>
  </si>
  <si>
    <t>REVISTA DE MEDIACION</t>
  </si>
  <si>
    <t>1888-6485</t>
  </si>
  <si>
    <t>177/194</t>
  </si>
  <si>
    <t>REVISTA DE PSIQUIATRIA Y SALUD MENTAL</t>
  </si>
  <si>
    <t>1888-9891</t>
  </si>
  <si>
    <t>PSYCHIATRY</t>
  </si>
  <si>
    <t>74/142</t>
  </si>
  <si>
    <t>33/126</t>
  </si>
  <si>
    <t>Revista espanola de cardiologia</t>
  </si>
  <si>
    <t>Revista espanola de cirugia ortopedica y traumatologia</t>
  </si>
  <si>
    <t>1988-8856</t>
  </si>
  <si>
    <t>REVISTA ESPANOLA DE DISCAPACIDAD-REDIS</t>
  </si>
  <si>
    <t>2340-5104</t>
  </si>
  <si>
    <t>REVISTA ESPANOLA DE ENFERMEDADES DIGESTIVAS</t>
  </si>
  <si>
    <t>1130-0108</t>
  </si>
  <si>
    <t>REVISTA ESPANOLA DE MEDICINA NUCLEAR E IMAGEN MOLECULAR</t>
  </si>
  <si>
    <t>2253-654X</t>
  </si>
  <si>
    <t>110/126</t>
  </si>
  <si>
    <t>Revista Espanola de Nutricion Humana y Dietetica</t>
  </si>
  <si>
    <t>2173-1292</t>
  </si>
  <si>
    <t>REVISTA ESPANOLA DE QUIMIOTERAPIA</t>
  </si>
  <si>
    <t>0214-3429</t>
  </si>
  <si>
    <t>116/124</t>
  </si>
  <si>
    <t>REVISTA ESPANOLA DE SALUD PUBLICA</t>
  </si>
  <si>
    <t>1135-5727</t>
  </si>
  <si>
    <t>140/157</t>
  </si>
  <si>
    <t>REVISTA IBEROAMERICANA DE MICOLOGIA</t>
  </si>
  <si>
    <t>1130-1406</t>
  </si>
  <si>
    <t>MYCOLOGY - SCIE</t>
  </si>
  <si>
    <t>22/30</t>
  </si>
  <si>
    <t>REVISTA LATINO-AMERICANA DE ENFERMAGEM</t>
  </si>
  <si>
    <t>1518-8345</t>
  </si>
  <si>
    <t>97/116</t>
  </si>
  <si>
    <t>REVISTA PORTUGUESA DE CARDIOLOGIA</t>
  </si>
  <si>
    <t>0870-2551</t>
  </si>
  <si>
    <t>105/126</t>
  </si>
  <si>
    <t>4 DE 30</t>
  </si>
  <si>
    <t>Rheumatology</t>
  </si>
  <si>
    <t>1462-0332</t>
  </si>
  <si>
    <t>Rheumatology and therapy</t>
  </si>
  <si>
    <t>2198-6576</t>
  </si>
  <si>
    <t>21 DE 30</t>
  </si>
  <si>
    <t>Rheumatology international</t>
  </si>
  <si>
    <t>1437-160X</t>
  </si>
  <si>
    <t>RMD open</t>
  </si>
  <si>
    <t>2056-5933</t>
  </si>
  <si>
    <t>RSC ADVANCES</t>
  </si>
  <si>
    <t>2046-2069</t>
  </si>
  <si>
    <t>CHEMISTRY, MULTIDISCIPLINARY - SCIE</t>
  </si>
  <si>
    <t>59/166</t>
  </si>
  <si>
    <t>SCANDINAVIAN JOURNAL OF RHEUMATOLOGY</t>
  </si>
  <si>
    <t>0300-9742</t>
  </si>
  <si>
    <t>15 DE 30</t>
  </si>
  <si>
    <t>SCHIZOPHRENIA RESEARCH</t>
  </si>
  <si>
    <t>0920-9964</t>
  </si>
  <si>
    <t>34/142</t>
  </si>
  <si>
    <t>SCIENCE</t>
  </si>
  <si>
    <t>0036-8075</t>
  </si>
  <si>
    <t>2 DE 64</t>
  </si>
  <si>
    <t>SCIENCE OF THE TOTAL ENVIRONMENT</t>
  </si>
  <si>
    <t>0048-9697</t>
  </si>
  <si>
    <t>22/229</t>
  </si>
  <si>
    <t>Scientific Reports</t>
  </si>
  <si>
    <t>10 DE 64</t>
  </si>
  <si>
    <t>SEMINARS IN ARTHRITIS AND RHEUMATISM</t>
  </si>
  <si>
    <t>0049-0172</t>
  </si>
  <si>
    <t>SEMINARS IN NEPHROLOGY</t>
  </si>
  <si>
    <t>0270-9295</t>
  </si>
  <si>
    <t>16/76</t>
  </si>
  <si>
    <t>SEMINARS IN ONCOLOGY</t>
  </si>
  <si>
    <t>0093-7754</t>
  </si>
  <si>
    <t>30/217</t>
  </si>
  <si>
    <t>SLEEP</t>
  </si>
  <si>
    <t>1550-9109</t>
  </si>
  <si>
    <t>25/194</t>
  </si>
  <si>
    <t>SLEEP MEDICINE</t>
  </si>
  <si>
    <t>1389-9457</t>
  </si>
  <si>
    <t>58/194</t>
  </si>
  <si>
    <t>SLEEP MEDICINE REVIEWS</t>
  </si>
  <si>
    <t>1087-0792</t>
  </si>
  <si>
    <t>16/258</t>
  </si>
  <si>
    <t>SPANISH JOURNAL OF PSYCHOLOGY</t>
  </si>
  <si>
    <t>1138-7416</t>
  </si>
  <si>
    <t>70/77</t>
  </si>
  <si>
    <t>SPINE</t>
  </si>
  <si>
    <t>0362-2436</t>
  </si>
  <si>
    <t>20/76</t>
  </si>
  <si>
    <t>Spine deformity</t>
  </si>
  <si>
    <t>2212-1358</t>
  </si>
  <si>
    <t>STEM CELL RESEARCH</t>
  </si>
  <si>
    <t>1873-5061</t>
  </si>
  <si>
    <t>30/160</t>
  </si>
  <si>
    <t>STEM CELLS</t>
  </si>
  <si>
    <t>1066-5099</t>
  </si>
  <si>
    <t>CELL &amp; TISSUE ENGINEERING - SCIE;</t>
  </si>
  <si>
    <t>4 DE 21</t>
  </si>
  <si>
    <t>CELL &amp; TISSUE ENGINEERING - SCIE</t>
  </si>
  <si>
    <t>8 DE 21</t>
  </si>
  <si>
    <t>STEM CELLS TRANSLATIONAL MEDICINE</t>
  </si>
  <si>
    <t>2157-6564</t>
  </si>
  <si>
    <t>5 DE 21</t>
  </si>
  <si>
    <t>STROKE</t>
  </si>
  <si>
    <t>0039-2499</t>
  </si>
  <si>
    <t>16/194</t>
  </si>
  <si>
    <t>SUPPORTIVE CARE IN CANCER</t>
  </si>
  <si>
    <t>0941-4355</t>
  </si>
  <si>
    <t>12 DE 65</t>
  </si>
  <si>
    <t>TAIWANESE JOURNAL OF OBSTETRICS &amp; GYNECOLOGY</t>
  </si>
  <si>
    <t>1028-4559</t>
  </si>
  <si>
    <t>73/80</t>
  </si>
  <si>
    <t>87/217</t>
  </si>
  <si>
    <t>TECHNIQUES IN COLOPROCTOLOGY</t>
  </si>
  <si>
    <t>1123-6337</t>
  </si>
  <si>
    <t>65/196</t>
  </si>
  <si>
    <t>The Journal of arthroplasty</t>
  </si>
  <si>
    <t>THERANOSTICS</t>
  </si>
  <si>
    <t>1838-7640</t>
  </si>
  <si>
    <t>8/128</t>
  </si>
  <si>
    <t>THERAPEUTIC DRUG MONITORING</t>
  </si>
  <si>
    <t>0163-4356</t>
  </si>
  <si>
    <t>MEDICAL LABORATORY TECHNOLOGY - SCIE;</t>
  </si>
  <si>
    <t>CRITICAL CARE MEDICIN</t>
  </si>
  <si>
    <t>27/33</t>
  </si>
  <si>
    <t>THERAPEUTICS AND CLINICAL RISK MANAGEMENT</t>
  </si>
  <si>
    <t>1178-203X</t>
  </si>
  <si>
    <t>38/90</t>
  </si>
  <si>
    <t>THORACIC AND CARDIOVASCULAR SURGEON</t>
  </si>
  <si>
    <t>0171-6425</t>
  </si>
  <si>
    <t>117/196</t>
  </si>
  <si>
    <t>THORAX</t>
  </si>
  <si>
    <t>0040-6376</t>
  </si>
  <si>
    <t>4 de 59</t>
  </si>
  <si>
    <t>6 DE 63</t>
  </si>
  <si>
    <t>34/70</t>
  </si>
  <si>
    <t>Thrombosis research</t>
  </si>
  <si>
    <t>1879-2472</t>
  </si>
  <si>
    <t>TOBACCO CONTROL</t>
  </si>
  <si>
    <t>0964-4563</t>
  </si>
  <si>
    <t xml:space="preserve">Torture </t>
  </si>
  <si>
    <t>1997-3322</t>
  </si>
  <si>
    <t>TOXICOLOGY</t>
  </si>
  <si>
    <t>0300-483X</t>
  </si>
  <si>
    <t>58/257</t>
  </si>
  <si>
    <t>TOXICOLOGY AND APPLIED PHARMACOLOGY</t>
  </si>
  <si>
    <t>0041-008X</t>
  </si>
  <si>
    <t>52/256</t>
  </si>
  <si>
    <t>Toxins</t>
  </si>
  <si>
    <t>2072-6651</t>
  </si>
  <si>
    <t>30/92</t>
  </si>
  <si>
    <t>TRANSFUSION CLINIQUE ET BIOLOGIQUE</t>
  </si>
  <si>
    <t>1246-7820</t>
  </si>
  <si>
    <t>66/70</t>
  </si>
  <si>
    <t>TRANSLATIONAL RESEARCH</t>
  </si>
  <si>
    <t>1931-5244</t>
  </si>
  <si>
    <t>TRANSLATIONAL STROKE RESEARCH</t>
  </si>
  <si>
    <t>1868-4483</t>
  </si>
  <si>
    <t>28/193</t>
  </si>
  <si>
    <t>TRANSPLANT IMMUNOLOGY</t>
  </si>
  <si>
    <t>0966-3274</t>
  </si>
  <si>
    <t>17 de 25</t>
  </si>
  <si>
    <t>TRANSPLANT INTERNATIONAL</t>
  </si>
  <si>
    <t>0934-0874</t>
  </si>
  <si>
    <t>41/197</t>
  </si>
  <si>
    <t>TRANSPLANTATION REVIEWS</t>
  </si>
  <si>
    <t>0955-470X</t>
  </si>
  <si>
    <t>73/150</t>
  </si>
  <si>
    <t>TRENDS IN BIOTECHNOLOGY</t>
  </si>
  <si>
    <t>0167-7799</t>
  </si>
  <si>
    <t>BIOTECHNOLOGY &amp; APPLIED MICROBIOLOGY - SCIE</t>
  </si>
  <si>
    <t>5 DE 160</t>
  </si>
  <si>
    <t>TRENDS IN GENETICS</t>
  </si>
  <si>
    <t>0168-9525</t>
  </si>
  <si>
    <t>6/166</t>
  </si>
  <si>
    <t>TROPICAL MEDICINE &amp; INTERNATIONAL HEALTH</t>
  </si>
  <si>
    <t>1360-2276</t>
  </si>
  <si>
    <t>39/176</t>
  </si>
  <si>
    <t>TUMOR BIOLOGY</t>
  </si>
  <si>
    <t>1010-4283</t>
  </si>
  <si>
    <t>81/217</t>
  </si>
  <si>
    <t>Ultrasound in obstetrics &amp; gynecology : the official journal of the International Society of Ultrasound in Obstetrics and Gynecology</t>
  </si>
  <si>
    <t>1469-0705</t>
  </si>
  <si>
    <t>7 DE 80</t>
  </si>
  <si>
    <t>Ultrasound international open</t>
  </si>
  <si>
    <t>2509-596X</t>
  </si>
  <si>
    <t>Urologic oncology</t>
  </si>
  <si>
    <t>1873-2496</t>
  </si>
  <si>
    <t>14/77</t>
  </si>
  <si>
    <t>13/76</t>
  </si>
  <si>
    <t>UROLOGICAL SCIENCE</t>
  </si>
  <si>
    <t>1879-5226</t>
  </si>
  <si>
    <t>UROLOGY</t>
  </si>
  <si>
    <t>0090-4295</t>
  </si>
  <si>
    <t>30/76</t>
  </si>
  <si>
    <t>VACCINE</t>
  </si>
  <si>
    <t>0264-410X</t>
  </si>
  <si>
    <t>68/151</t>
  </si>
  <si>
    <t>VALUE IN HEALTH</t>
  </si>
  <si>
    <t>1098-3015</t>
  </si>
  <si>
    <t>10 DE 90</t>
  </si>
  <si>
    <t>VIRCHOWS ARCHIV</t>
  </si>
  <si>
    <t>0945-6317</t>
  </si>
  <si>
    <t>20/79</t>
  </si>
  <si>
    <t>VIRUS RESEARCH</t>
  </si>
  <si>
    <t>0168-1702</t>
  </si>
  <si>
    <t>VIROLOGY</t>
  </si>
  <si>
    <t>18/33</t>
  </si>
  <si>
    <t>VIRUSES-BASEL</t>
  </si>
  <si>
    <t>1999-4915</t>
  </si>
  <si>
    <t>11 DE 33</t>
  </si>
  <si>
    <t>WORK-A JOURNAL OF PREVENTION ASSESSMENT &amp; REHABILITATION</t>
  </si>
  <si>
    <t>1051-9815</t>
  </si>
  <si>
    <t>PUBLIC, ENVIRONMENTAL &amp; OCCUPATIONAL HEALTH - SSCI</t>
  </si>
  <si>
    <t>135/157</t>
  </si>
  <si>
    <t>WORLD ALLERGY ORGANIZATION JOURNAL</t>
  </si>
  <si>
    <t>1939-4551</t>
  </si>
  <si>
    <t>WORLD JOURNAL OF GASTROENTEROLOGY</t>
  </si>
  <si>
    <t>1007-9327</t>
  </si>
  <si>
    <t>29/79</t>
  </si>
  <si>
    <t>WORLD JOURNAL OF GASTROINTESTINAL ENDOSCOPY</t>
  </si>
  <si>
    <t>1948-5190</t>
  </si>
  <si>
    <t>World journal of orthopedics</t>
  </si>
  <si>
    <t>2218-5836</t>
  </si>
  <si>
    <t>WORLD JOURNAL OF PEDIATRICS</t>
  </si>
  <si>
    <t>1708-8569</t>
  </si>
  <si>
    <t>84/121</t>
  </si>
  <si>
    <t>WORLD JOURNAL OF SURGERY</t>
  </si>
  <si>
    <t>0364-2313</t>
  </si>
  <si>
    <t>58/196</t>
  </si>
  <si>
    <t>WORLD JOURNAL OF UROLOGY</t>
  </si>
  <si>
    <t>0724-4983</t>
  </si>
  <si>
    <t>25/77</t>
  </si>
  <si>
    <t>CHEMISTRY, PHYSICAL - SCIE;</t>
  </si>
  <si>
    <t>23/146</t>
  </si>
  <si>
    <t>PHYSICS, MULTIDISCIPLINARY - SCIE</t>
  </si>
  <si>
    <t>90/194</t>
  </si>
  <si>
    <t>72/176</t>
  </si>
  <si>
    <t>54/65</t>
  </si>
  <si>
    <t>32/81</t>
  </si>
  <si>
    <t>109/290</t>
  </si>
  <si>
    <t>11/138</t>
  </si>
  <si>
    <t>9/155</t>
  </si>
  <si>
    <t>FOOD SCIENCE &amp; TECHNOLOGY - SCIE;</t>
  </si>
  <si>
    <t>28/130</t>
  </si>
  <si>
    <t>27/126</t>
  </si>
  <si>
    <t>10/155</t>
  </si>
  <si>
    <t>69/176</t>
  </si>
  <si>
    <t>17/70</t>
  </si>
  <si>
    <t>19/84</t>
  </si>
  <si>
    <t>63/257</t>
  </si>
  <si>
    <t>38/63</t>
  </si>
  <si>
    <t>5 DE 81</t>
  </si>
  <si>
    <t>86/125</t>
  </si>
  <si>
    <t>8/136</t>
  </si>
  <si>
    <t>3/121</t>
  </si>
  <si>
    <t>24/70</t>
  </si>
  <si>
    <t>48/217</t>
  </si>
  <si>
    <t>30/81</t>
  </si>
  <si>
    <t>EMERGENCY MEDICINE - SCIE;</t>
  </si>
  <si>
    <t>9 DE 24</t>
  </si>
  <si>
    <t>3 DE 026</t>
  </si>
  <si>
    <t>19/26</t>
  </si>
  <si>
    <t>65/157</t>
  </si>
  <si>
    <t>122/257</t>
  </si>
  <si>
    <t>49/90</t>
  </si>
  <si>
    <t>46/217</t>
  </si>
  <si>
    <t>118/217</t>
  </si>
  <si>
    <t>DEVELOPMENTAL BIOLOGY - SCIE</t>
  </si>
  <si>
    <t>5 DE 41</t>
  </si>
  <si>
    <t>1559-2294</t>
  </si>
  <si>
    <t>68/290</t>
  </si>
  <si>
    <t>ASTRONOMY &amp; ASTROPHYSICS - SCIE;</t>
  </si>
  <si>
    <t>13/63</t>
  </si>
  <si>
    <t>2/138</t>
  </si>
  <si>
    <t>4 DE 59</t>
  </si>
  <si>
    <t>77/167</t>
  </si>
  <si>
    <t>TRANSPLANTATION - SCIE</t>
  </si>
  <si>
    <t>12 D3E 25</t>
  </si>
  <si>
    <t>23/30</t>
  </si>
  <si>
    <t>15/76</t>
  </si>
  <si>
    <t>Current status of Urological Education in Spain</t>
  </si>
  <si>
    <t>Fatigue syndrome: Stress, Burnout and depression in Urology.</t>
  </si>
  <si>
    <t>Job status after the resident training period in Spain. Analysis of a national survey.</t>
  </si>
  <si>
    <t>Surgical and academic education in Urology.</t>
  </si>
  <si>
    <t>Training program in oncologic urology. Future prospectives.</t>
  </si>
  <si>
    <t>Training program in urological laparoscopic surgery. Future perspective.</t>
  </si>
  <si>
    <t>Oxidative stress in perinatal asphyxia and hypoxic-ischaemic encephalopathy</t>
  </si>
  <si>
    <t>Solitary fibrous tumor: A clinical case</t>
  </si>
  <si>
    <t>Cerebral cortex</t>
  </si>
  <si>
    <t>Clinica e investigacion en arteriosclerosis</t>
  </si>
  <si>
    <t>Clinical nutrition</t>
  </si>
  <si>
    <t>Journal of neuro-ophthalmology</t>
  </si>
  <si>
    <t>Journal of public health</t>
  </si>
  <si>
    <t>Neurocirugia</t>
  </si>
  <si>
    <t>Hepatology</t>
  </si>
  <si>
    <t>International journal of obesity</t>
  </si>
  <si>
    <t>International journal of gynecological cancer</t>
  </si>
  <si>
    <t>Annals of allergy, asthma &amp; immunology</t>
  </si>
  <si>
    <t>Nephrology, dialysis, transplantation</t>
  </si>
  <si>
    <t xml:space="preserve">Nefrologia </t>
  </si>
  <si>
    <t>European journal of pediatric surgery</t>
  </si>
  <si>
    <t xml:space="preserve">HSS journal </t>
  </si>
  <si>
    <t>Hospital practice</t>
  </si>
  <si>
    <t>Genetics in medicine</t>
  </si>
  <si>
    <t>McComsey, GA; Lupo, S; Parks, D; Poggio, MC; De Wet, J; Kahl, LP; Angelis, K; Wynne, B; Vandermeulen, K; Gartland, M; Cupo, M; Aboud, M</t>
  </si>
  <si>
    <t>Switch from tenofovir disoproxil fumarate combination to dolutegravir with rilpivirine improves parameters of bone health</t>
  </si>
  <si>
    <t>[McComsey, Grace A.] Univ Hosp Cleveland Med Ctr, Cleveland, OH USA; [McComsey, Grace A.] Case Western Reserve Univ, Cleveland, OH 44106 USA; [Lupo, Sergio] CAICA Inst, Rosario, Santa Fe, Argentina; [Parks, David] Cent West Clin Res, St Louis, MO USA; [Coronado Poggio, Monica] Hosp Univ La Paz, IdiPAZ, Med Nucl, Madrid, Spain; [De Wet, Joseph] Spectrum Hlth, Vancouver, BC, Canada; [Kahl, Lesley P.; Aboud, Michael] ViiV Healthcare, 980 Great West Rd, Brentford TW8 9GS, England; [Angelis, Kostas] GlaxoSmithKline, Uxbridge, Middx, England; [Wynne, Brian] ViiV Healthcare, Collegeville, PA USA; [Vandermeulen, Kati] Janssen, Beerse, Belgium; [Gartland, Martin] ViiV Healthcare, Res Triangle Pk, NC USA; [Cupo, Michael] GlaxoSmithKline, Collegeville, PA USA</t>
  </si>
  <si>
    <t>Kahl, LP (reprint author), ViiV Healthcare, 980 Great West Rd, Brentford TW8 9GS, England.</t>
  </si>
  <si>
    <t>Gonzalez-Baeza, A; Dolengevich-Segal, H; Perez-Valero, I; Cabello, A; Tellez, MJ; Sanz, J; Perez-Latorre, L; Bernardino, JI; Troya, J; De La Fuente, S; Bisbal, O; Santos, I; Arponen, S; Hontanon, V; Casado, JL; Ryan, P</t>
  </si>
  <si>
    <t>Sexualized Drug Use (Chemsex) Is Associated with High-Risk Sexual Behaviors and Sexually Transmitted Infections in HIV-Positive Men Who Have Sex with Men: Data from the U-SEX GESIDA 9416 Study</t>
  </si>
  <si>
    <t>AIDS PATIENT CARE AND STDS</t>
  </si>
  <si>
    <t>[Gonzalez-Baeza, Alicia; Perez-Valero, Ignacio; Bernardino, Jose Ignacio; Hontanon, Victor] La Paz Univ Hosp, HIV Unit, IdiPAZ, Madrid, Spain; [Dolengevich-Segal, Helen] Henares Univ Hosp, Dual Pathol Program, Madrid, Spain; [Dolengevich-Segal, Helen] Francisco de Vitoria Univ, Madrid, Spain; [Cabello, Alfonso] Fdn Jimenez Diaz, Infect Dis &amp; HIV Unit, Madrid, Spain; [Tellez, Maria Jesus] Clin San Carlos Univ Hosp, Infect Dis &amp; HIV Unit, Madrid, Spain; [Sanz, Jose] Alcala Univ Hosp, Internal Med &amp; HIV Unit, Madrid, Spain; [Perez-Latorre, Leire] Gregorio Maranon Univ Hosp, Infect Dis &amp; HIV Unit, Madrid, Spain; [Troya, Jesus; Ryan, Pablo] Infanta Leonor Univ Hosp, Internal Med Serv, Ave Gran Via Este 80, Madrid 28031, Spain; [De La Fuente, Sara] Puerta de Hierro Res Inst, Dept Internal Med, Madrid, Spain; [De La Fuente, Sara] Univ Hosp, Madrid, Spain; [Bisbal, Otilia] 12 Octubre Univ Hosp, HIV Unit, Madrid, Spain; [Santos, Ignacio] La Princesa Univ Hosp, Infect Dis Unit, Madrid, Spain; [Arponen, Sari] Torrejon Hosp, Internal Med, Madrid, Spain; [Casado, Jose Luis] Ramon &amp; Cajal Univ Hosp, Infect Dis &amp; HIV Unit, Madrid, Spain; [Ryan, Pablo] Univ Complutense Madrid, Dept Med, Madrid, Spain</t>
  </si>
  <si>
    <t>Ryan, P (reprint author), Infanta Leonor Univ Hosp, Internal Med Serv, Ave Gran Via Este 80, Madrid 28031, Spain.</t>
  </si>
  <si>
    <t>1087-2914</t>
  </si>
  <si>
    <t>Sellers, KJ; Elliott, C; Jackson, J; Ghosh, A; Ribe, E; Rojo, AI; Jarosz-Griffiths, HH; Watson, IA; Xia, WM; Semenov, M; Morin, P; Hooper, NM; Porter, R; Preston, J; Al-Shawi, R; Baillie, G; Lovestone, S; Cuadrado, A; Harte, M; Simons, P; Srivastava, DP; Killick, R</t>
  </si>
  <si>
    <t>Amyloid beta synaptotoxicity is Wnt-PCP dependent and blocked by fasudil</t>
  </si>
  <si>
    <t>ALZHEIMERS &amp; DEMENTIA</t>
  </si>
  <si>
    <t>[Sellers, Katherine J.; Elliott, Christina; Ghosh, Anshua; Watson, Iain A.; Srivastava, Deepak P.; Killick, Richard] Kings Coll London, Maurice Wohl Clin Neurosci Inst, London, England; [Jackson, Joshua; Harte, Michael] Univ Manchester, Fac Biol Med &amp; Hlth, Div Pharm &amp; Optometry, Manchester, Lancs, England; [Ribe, Elena; Lovestone, Simon] Univ Oxford, Dept Psychiat, Warneford Hosp, Oxford, England; [Rojo, Ana I.; Cuadrado, Antonio] Autonomous Univ Madrid, Inst Invest Sanitaria La Paz IdiPaz, Ctr Invest Biomed Red Enfermedades Neurodegenerat, Madrid, Spain; [Jarosz-Griffiths, Heledd H.; Hooper, Nigel M.] Univ Manchester, Fac Biol Med &amp; Hlth, Div Neurosci &amp; Expt Psychol, Manchester, Lancs, England; [Xia, Weiming; Semenov, Mikhail; Morin, Peter] Boston Univ, Sch Med, New England Geriatr Res Educ &amp; Clin Ctr, Boston, MA 02118 USA; [Porter, Rod] Rod Porter Consultancy, Baldock, England; [Preston, Jane] Kings Coll London, Inst Pharmaceut Sci, Franklin Wilkins Bldg, London, England; [Al-Shawi, Raya; Simons, Paul] UCL, Ctr Amyloidosis &amp; Acute Phase Prot, Royal Free Campus, London, England; [Baillie, George] Univ Glasgow, Inst Cardiovasc &amp; Med Sci, Glasgow, Lanark, Scotland</t>
  </si>
  <si>
    <t>Srivastava, DP; Killick, R (reprint author), Kings Coll London, Maurice Wohl Clin Neurosci Inst, London, England.</t>
  </si>
  <si>
    <t>1552-5260</t>
  </si>
  <si>
    <t>Sarens, IL; Casteels, I; Anton, J; Bader-Meunier, B; Brissaud, P; Chedeville, G; Cimaz, R; Dick, AD; Espada, G; Fernandez-Martin, J; Guly, CM; Hachulla, E; Harjacek, M; Khubchandani, R; Mackensen, F; Merino, R; Modesto, C; Naranjo, A; Oliveira-Knupp, S; Ozen, S; Pajot, C; Ramanan, AV; Russo, R; Susic, G; Thatayatikom, A; Thomee, C; Vastert, S; Bertin, J; Arostegui, JI; Rose, CD; Wouters, CH</t>
  </si>
  <si>
    <t>Blau Syndrome-Associated Uveitis: Preliminary Results From an International Prospective Interventional Case Series</t>
  </si>
  <si>
    <t>[Sarens, Inge L.; Casteels, Ingele] Catholic Univ Leuven KU Leuven, Dept Ophthalmol, Leuven, Belgium; [Anton, Jordi] Univ Barcelona, Hosp St Joan de Deu, Pediat Rheumatol Unit, Barcelona, Spain; [Bader-Meunier, Brigitte] Hosp Necker Enfants Malad, Inserm U 768, Imagine Fdn, Unite Immunol Hematol &amp; Rhumatol Pediat, Paris, France; [Chedeville, Gaelle] McGill Univ, Ctr Hlth, Montreal Childrens Hosp, Montreal, PQ, Canada; [Cimaz, Rolando] Univ Firenze, Dipartimento Pediat, Florence, Italy; [Dick, Andrew D.; Guly, Catherine M.] Univ Hosp Bristol NHS Fdn Trust, Bristol Eye Hosp, Bristol, Avon, England; [Espada, Graciella] Univ Buenos Aires, Hosp Ninos Ricardo Gutierrez, Pediat Rheumatol Unit, Buenos Aires, DF, Argentina; [Fernandez-Martin, Jorge] Univ Santiago de Compostela, Complejo Hosp Univ Vigo, Hosp Alvaro Cunquiero, Serv Med Intema, Vigo, Spain; [Hachulla, Eric] Univ Lille, Hop Claude Huriez, Serv Med Interne, Lille, France; [Harjacek, Miroslav] Univ Zagreb, Dept Rheumatol, Zagreb, Croatia; [Khubchandani, Raju] Jaslok Hosp, Dept Pediat, Bombay, Maharashtra, India; [Mackensen, Friederike] Univ Klinikum Heidelberg, Interdisciplinary Uveitis Ctr, Heidelberg, Germany; [Merino, Rosa] Hosp La Paz, Unidad Reumatol Pediat, Madrid, Spain; [Modesto, Consuelo] Hosp Univ Valle de Hebron, Pediat Rheumatol, Barcelona, Spain; [Naranjo, Antonio] Hosp Gran Canarias Dr Negrin, Serv Rheumatol, Las Palmas Gran Canaria, Spain; [Oliveira-Knupp, Sheila] Univ Fed Rio de Janeiro, IPPMG, Rio De Janeiro, Brazil; [Ozen, Seza] Hacettepe Univ, Fac Med, Dept Pediat Rheumatol, Ankara, Turkey; [Pajot, Christine] Hop Enfants, Pediat Nephrol Med Interne &amp; Hypertens, Toulouse, France; [Ramanan, Athimalaipet V.] Bristol Royal Hosp Children, Dept Pediat Rheumatol, Bristol, Avon, England; [Russo, Ricardo] Hosp Pediat Garrahan, Serv Immunol Rheumatol, Buenos Aires, DF, Argentina; [Susic, Gordana] Inst Rheumatol, Pediat Rheumatol, Belgrade, Serbia; [Thatayatikom, Akaluck] Univ Florida, Dept Pediat, Div Allergy Immunol Rheumatol, Gainesville, FL USA; [Thomee, Caroline] Ctr Hosp Luxembourg, Pediat Clin, Luxembourg, Luxembourg; [Vastert, Sebastiaan] UMC Utrecht, Dept Pediat Immunol &amp; Rheumatol, Div Pediat, Utrecht, Netherlands; [Bertin, John] GlaxoSmithKline, Immunoinflammat Therapeut Area, Pattern Recognit Receptor Discovery Performance U, Collegeville, PA USA; [Arostegui, Juan I.] Hosp Clin IDIBAPS, Dept Immunol CDB, Barcelona, Spain; [Rose, Carlos D.] Nemours Alfred I duPont Hosp Children, Pediat, Wilmington, DE USA; [Wouters, Carine H.] Catholic Univ Leuven KU Leuven, Dept Pediat Rheumatol, Leuven, Belgium</t>
  </si>
  <si>
    <t>Sarens, IL (reprint author), UZ Leuven Gasthuisberg, Dept Ophthalmol, Herestr 49, B-3000 Leuven, Belgium.</t>
  </si>
  <si>
    <t>Coman, I; Pola-Bibian, B; Barranco, P; Vila-Nadal, G; Dominguez-Ortega, J; Romero, D; Villasante, C; Quirce, S</t>
  </si>
  <si>
    <t>Bronchiectasis in severe asthma Clinical features and outcomes</t>
  </si>
  <si>
    <t>[Coman, Isabel; Pola-Bibian, Beatriz; Vila-Nadal, Gemma] Hosp Univ La Paz, Madrid, Spain; [Barranco, Pilar; Dominguez-Ortega, Javier; Quirce, Santiago] Hosp Univ La Paz, Dept Allergy, Inst Hlth Res IdiPAZ, Madrid, Spain; [Barranco, Pilar; Dominguez-Ortega, Javier; Villasante, Carlos; Quirce, Santiago] CIBER Enfermedades Resp CIBERES, Madrid, Spain; [Romero, David; Villasante, Carlos] Hosp Univ La Paz, Dept Respirol, Madrid, Spain</t>
  </si>
  <si>
    <t>Coman, I (reprint author), Hosp Univ La Paz, Dept Allergy, Paseo Castellana 261., Madrid 28046, Spain.</t>
  </si>
  <si>
    <t>article</t>
  </si>
  <si>
    <t>Mulleman, D; Balsa, A</t>
  </si>
  <si>
    <t>Adalimumab concentration-based tapering strategy: as good as the recommended dosage</t>
  </si>
  <si>
    <t>[Mulleman, Denis] Univ Francois Rabelais Tours, CNRS, Dept Rheumatol, UMR 7292, Tours, France; [Balsa, Alejandro] Hosp Univ La Paz, Hlth Res Inst IdiPAZ, Dept Rheumatol, Madrid 28046, Spain</t>
  </si>
  <si>
    <t>Balsa, A (reprint author), Hosp Univ La Paz, Hlth Res Inst IdiPAZ, Dept Rheumatol, Madrid 28046, Spain.</t>
  </si>
  <si>
    <t>Ghezzi, P; Floridi, L; Boraschi, D; Cuadrado, A; Manda, G; Levic, S; D'Acquisto, F; Hamilton, A; Athersuch, TJ; Selley, L</t>
  </si>
  <si>
    <t>Oxidative Stress and Inflammation Induced by Environmental and Psychological Stressors: A Biomarker Perspective</t>
  </si>
  <si>
    <t>[Ghezzi, Pietro; Levic, Snezana] Brighton &amp; Sussex Med Sch, Brighton BN19RY, E Sussex, England; [Floridi, Luciano] Univ Oxford, Oxford Internet Inst, Oxford, England; [Floridi, Luciano] Alan Turing Inst, London, England; [Boraschi, Diana] CNR, Inst Prot Biochem, Naples, Italy; [Cuadrado, Antonio] UAM CSIC, Inst Invest Biomed Alberto Sols, Inst Investigac Sanitaria La Paz IdiPaz, Ctr Investigac Biomed Red Enfermedades Neurodegen, Madrid, Spain; [Cuadrado, Antonio] Autonomous Univ Madrid, Fac Med, Dept Biochem, Madrid, Spain; [Manda, Gina] Victor Babes Natl Inst Pathol, Bucharest, Romania; [D'Acquisto, Fulvio; Hamilton, Alice] Queen Mary Univ London, Barts &amp; London Sch Med &amp; Dent, William Harvey Res Inst, London, England; [Athersuch, Toby J.; Selley, Liza] Imperial Coll London, Sch Publ Hlth, Fac Med, Dept Surg &amp; Canc, London, England; [Athersuch, Toby J.; Selley, Liza] Imperial Coll London, Sch Publ Hlth, MRC PHE Ctr Environm &amp; Hlth, London, England</t>
  </si>
  <si>
    <t>Ghezzi, P (reprint author), Brighton &amp; Sussex Med Sch, Brighton BN19RY, E Sussex, England.</t>
  </si>
  <si>
    <t>Villanacci, V; Lorenzi, L; Donato, F; Auricchio, R; Dziechciarz, P; Gyimesi, J; Koletzko, S; Misak, Z; Laguna, VM; Polanco, I; Ramos, D; Shamir, R; Troncone, R; Vriezinga, SL; Mearin, ML</t>
  </si>
  <si>
    <t>Histopathological evaluation of duodenal biopsy in the PreventCD project. An observational interobserver agreement study</t>
  </si>
  <si>
    <t>APMIS</t>
  </si>
  <si>
    <t>[Villanacci, Vincenzo; Lorenzi, Luisa] ASST Spedali Civili Brescia, Inst Pathol, Ple Spedali Civili 1, I-25123 Brescia, Italy; [Lorenzi, Luisa] Univ Brescia, Dept Mol &amp; Translat Med, Brescia, Italy; [Donato, Francesco] Univ Brescia, Unit Hyg Epidemiol &amp; Publ Hlth, Brescia, Italy; [Auricchio, Renata; Troncone, Riccardo] Univ Federico II, Naples, Italy; [Dziechciarz, Piotr] Med Univ Warsaw, Warsaw, Poland; [Gyimesi, Judit] Heim Pal Childrens Hosp, Coeliac Dis Ctr, Budapest, Hungary; [Koletzko, Sibylle] Univ Munich, Childrens Hosp, Med Ctr, Munich, Germany; [Misak, Zrinjka] Univ Zagreb, Childrens Hosp, Sch Med, Zagreb, Croatia; [Morente Laguna, Vanesa] Hosp Univ St Joan de Reus, Serv Patol, Taragona, Spain; [Polanco, Isabel] La Paz Univ Hosp, IdiPAZ, Madrid, Spain; [Ramos, David] La Fe Univ Hosp, Valencia, Spain; [Shamir, Raanan] Tel Aviv Univ, Sackler Fac Med, Schneider Childrens Med Ctr, Tel Aviv, Israel; [Vriezinga, Sabine L.; Mearin, M. Luisa] Leiden Univ, Med Ctr, Leiden, Netherlands</t>
  </si>
  <si>
    <t>Villanacci, V (reprint author), ASST Spedali Civili Brescia, Inst Pathol, Ple Spedali Civili 1, I-25123 Brescia, Italy.</t>
  </si>
  <si>
    <t>0903-4641</t>
  </si>
  <si>
    <t>Garcia-Sanchez, Aldara; Villasante, Carlos; Esteban-Rodriguez, Isabel; Garcia-Rio F, Francisco</t>
  </si>
  <si>
    <t>Amyloidosis as a Cause of Cystic Pulmonary Fibrosis Associated With Pulmonary Nodules.</t>
  </si>
  <si>
    <t>Servicio de Neumologia, Hospital Universitario La Paz, IdiPAZ, Madrid, Espana. Electronic address: aldara.garcia.ag@gmail.com.</t>
  </si>
  <si>
    <t>2018 Apr 12 (Epub 2018 Apr 12)</t>
  </si>
  <si>
    <t>Crespillo-Andujar, Clara; Calbacho Robles, Maria; Norman, Francesca F; Perez-Molina, Jose A</t>
  </si>
  <si>
    <t>Severe immune thrombocytopaenia in a patient taking benznidazole for chronic Chagas disease.</t>
  </si>
  <si>
    <t>BMJ case reports</t>
  </si>
  <si>
    <t>National Referral Unit for Tropical and Travel Medicine, Department of Internal Medicine, Hospital Universitario La Paz-Carlos III, IdiPAZ, Madrid, Spain.</t>
  </si>
  <si>
    <t>1757-790X</t>
  </si>
  <si>
    <t>2018 Mar 27</t>
  </si>
  <si>
    <t>Mayor, F; Cruces-Sande, M; Arcones, AC; Vila-Bedmara, R; Briones, AM; Salaices, M; Murga, C</t>
  </si>
  <si>
    <t>G protein-coupled receptor kinase 2 (GRK2) as an integrative signalling node in the regulation of cardiovascular function and metabolic homeostasis</t>
  </si>
  <si>
    <t>CELLULAR SIGNALLING</t>
  </si>
  <si>
    <t>[Mayor, Federico, Jr.; Cruces-Sande, Marta; Arcones, Alba C.; Vila-Bedmara, Rod; Murga, Cristina] Univ Autonoma Madrid, Dept Biol Mol, E-28049 Madrid, Spain; [Mayor, Federico, Jr.; Cruces-Sande, Marta; Arcones, Alba C.; Vila-Bedmara, Rod; Murga, Cristina] Univ Autonoma Madrid, Ctr Biol Mol Severo Ochoa, CSIC, E-28049 Madrid, Spain; [Mayor, Federico, Jr.; Cruces-Sande, Marta; Vila-Bedmara, Rod; Briones, Ana M.; Salaices, Mercedes; Murga, Cristina] Inst Salud Carlos III, CIBER Enfermedades Cardiovasc CIBERCV, Madrid 28029, Spain; [Mayor, Federico, Jr.; Cruces-Sande, Marta; Arcones, Alba C.; Vila-Bedmara, Rod; Murga, Cristina] Inst Invest Sanitaria La Princesa, Madrid 28006, Spain; [Briones, Ana M.; Salaices, Mercedes] Univ Autonoma Madrid, Dept Farmacol, Madrid 28029, Spain; [Briones, Ana M.; Salaices, Mercedes] Inst Invest Hosp Univ La Paz IdiPAZ, Madrid 28046, Spain</t>
  </si>
  <si>
    <t>Mayor, F (reprint author), Univ Autonoma Madrid, Ctr Biol Mol Severo Ochoa, C Nicolas Cabrera 1, E-28049 Madrid, Spain.</t>
  </si>
  <si>
    <t>0898-6568</t>
  </si>
  <si>
    <t>DEC 15</t>
  </si>
  <si>
    <t>Valbuena-Lopez, S; Refoyo, E; Rosillo, S; Guzman, G</t>
  </si>
  <si>
    <t>Advanced Cardiovascular Magnetic Resonance Techniques in Grown-Up Congenital Heart Disease</t>
  </si>
  <si>
    <t>CURRENT CARDIOVASCULAR IMAGING REPORTS</t>
  </si>
  <si>
    <t>[Valbuena-Lopez, Silvia; Refoyo, Elena; Rosillo, Sandra; Guzman, Gabriela] Univ Hosp La Paz, Canliol Dept, Paseo de la Castellana 261, Madrid 28046, Spain</t>
  </si>
  <si>
    <t>Valbuena-Lopez, S (reprint author), Univ Hosp La Paz, Canliol Dept, Paseo de la Castellana 261, Madrid 28046, Spain.</t>
  </si>
  <si>
    <t>1941-9066</t>
  </si>
  <si>
    <t>Perez-Arellano, JL; Gorgolas-Hernandez-Mora, M; Salvador, F; Carranza-Rodriguez, C; Ramirez-Olivencia, G; Martin-Echeverria, E; Rodriguez-Guardado, A; Norman, F; Velasco-Tirado, V; Zubero-Sulibarria, Z; Rojo-Marcos, G; Munoz-Gutierrez, J; Ramos-Rincon, JM; Sanchez-Seco-Farinas, MP; Velasco-Arribas, M; Belhassen-Garcia, M; Lago-Nunez, M; Garcia-Otero, EC; Lopez-Velez, R</t>
  </si>
  <si>
    <t>Executive summary of imported infectious diseases after returning from foreign travel: Consensus document of the Spanish Society for Infectious Diseases and Clinical Microbiology (SEIMC)</t>
  </si>
  <si>
    <t>[Luis Perez-Arellano, Jose; Carranza-Rodriguez, Cristina] Univ Las Palmas Gran Canaria, Hosp Univ Insular Gran Canaria, Unidad Enfermedades Infecciosas &amp; Med Trop, Las Palmas Gran Canaria, Spain; [Gorgolas-Hernandez-Mora, Miguel] Univ Autonoma Madrid, Fdn Jimenez Diaz, Inst Invest Sanitaria, Div Enfermedades Infecciosas, Madrid, Spain; [Salvador, Fernando] Univ Autonoma Barcelona, PROSICS, Hosp Univ Vall dHebron, Serv Enfermedades Infecciosas, Barcelona, Spain; [Ramirez-Olivencia, German] Hosp Cent Def Gomez Ulla, Serv Med Interna, Secc Infecciosas, UAAN, Madrid, Spain; [Martin-Echeverria, Esteban] Hosp Univ Guadalajara, Serv Med Interna, Guadalajara, Spain; [Rodriguez-Guardado, Azucena] Hosp Univ Cent Asturias, Unidad Enfermedades Trop, Oviedo, Spain; [Norman, Francesca; Lopez-Velez, Rogelio] Hosp Univ Ramon y Cajal, IRYCIS, Serv Enfermedades Infecciosas, Unidad Referencia Nacl Enfermedades Trop, Madrid, Spain; [Velasco-Tirado, Virginia] Complejo Asistencial Univ Salamanca, Serv Dermatol, Salamanca, Spain; [Zubero-Sulibarria, Zurine] Hosp Univ Basurto, Serv Enfermedades Infecciosas, Bilbao, Spain; [Rojo-Marcos, Gerardo] Hosp Principe Asturias, Serv Med Interna, Madrid, Spain; [Munoz-Gutierrez, Jose] Univ Barcelona, Hosp Clin, Barcelona Ctr Int Hlth Res CRESIB, ISGlobal, Barcelona, Spain; [Manuel Ramos-Rincon, Jose] Hosp Gen Univ Alicante, Serv Med Interna, Alicante, Spain; [Paz Sanchez-Seco-Farinas, M.] Inst Salud Carlos III, Ctr Nacl Microbiol, Madrid, Spain; [Velasco-Arribas, Maria] Univ Rey Juan Carlos, Hosp Univ Fdn Alcorcon, Med Interna, Secc Enfermedades Infecciosas, Madrid, Spain; [Belhassen-Garcia, Moncef] Complejo Asistencial Univ Salamanca, Secc Enfermedades Infecciosas, Serv Med Interna, Salamanca, Spain; [Lago-Nunez, Mar] Hosp La Paz, Serv Med Interna, Unidad Enfermedades Infecciosas, Madrid, Spain; [Canas Garcia-Otero, Elias] Hosp Univ Virgen del Rocio, Serv Enfermedades Infecciosas, Seville, Spain</t>
  </si>
  <si>
    <t>Perez-Arellano, JL (reprint author), Univ Las Palmas Gran Canaria, Hosp Univ Insular Gran Canaria, Unidad Enfermedades Infecciosas &amp; Med Trop, Las Palmas Gran Canaria, Spain.</t>
  </si>
  <si>
    <t>Gullon, A; Formiga, F; Camafort, M; Mostaza, JM; Diez-Manglano, J; Cepeda, JM; Novo-Veleiro, I; Pose, A; Fernandez, CS</t>
  </si>
  <si>
    <t>Baseline functional status as the strongest predictor of in-hospital mortality in elderly patients with non-valvular atrial fibrillation: Results of the NONAVASC registry</t>
  </si>
  <si>
    <t>[Gullon, A.; Suarez Fernandez, C.] Univ Hosp La Princesa, Internal Med Dept, Madrid, Spain; [Formiga, F.] Univ Hosp Bellvitge, Internal Med Dept, Geriatr Unit, Barcelona, Spain; [Camafort, M.] Univ Hosp Clin, Internal Med Dept, Barcelona, Spain; [Mostaza, J. M.] Univ Hosp La Paz Carlos III, Internal Med Dept, Madrid, Spain; [Diez-Manglano, J.] Univ Hosp Miguel Servet, Internal Med Dept, Zaragoza, Spain; [Cepeda, J. M.] Hosp Vega Baja, Internal Med Dept, Alicante, Spain; [Novo-Veleiro, I.; Pose, A.] Univ Hosp Santiago de Compostela, Internal Med Dept, Santiago De Compostela, Spain</t>
  </si>
  <si>
    <t>Gullon, A (reprint author), Univ Hosp La Princesa, Inst Biomed Res IIS IPrincesa, Internal Med Dept, C Diego Leon 62, Madrid 28006, Spain.</t>
  </si>
  <si>
    <t>Garcia Tirado, Amanda; Boto de Los Bueis, Ana; Rivas Jara, Luis</t>
  </si>
  <si>
    <t>Ocular surface changes in recurrent pterygium cases post-operatively treated with 5-fluorouracil subconjunctival injections.</t>
  </si>
  <si>
    <t>European journal of ophthalmology</t>
  </si>
  <si>
    <t>1 Department of Ophthalmology, IdiPaz Research Institute, La Paz University Hospital, Madrid, Spain.</t>
  </si>
  <si>
    <t>1724-6016</t>
  </si>
  <si>
    <t>Munoz, MIR; Galan, AS; Miguel, M; Cerezo, VN; Rebolledo, BN; Dore, M; Junco, PT; Barrena, S; Diaz, M; Lopez-Gutierrez, JC</t>
  </si>
  <si>
    <t>Using Tissue Expanders as a Choice for the Treatment of Congenital Facial Nevus in the Young Child</t>
  </si>
  <si>
    <t>[Romo Munoz, Martha Isabel; Sanchez Galan, Alba; Miguel, Miriam; Nunez Cerezo, Vanesa; Dore, Mariela; Triana Junco, Paloma; Barrena, Saturnino; Diaz, Mercedes] Hosp Univ La Paz, Dept Pediat Surg, Madrid, Spain; [Noriega Rebolledo, Bryant] Hosp Univ La Paz, Dept Anesthesia, Madrid, Spain; [Carlos Lopez-Gutierrez, Juan] La Paz Pediat Hosp, Div Vasc Anomalies, Dept Pediat Surg, Madrid, Spain</t>
  </si>
  <si>
    <t>Munoz, MIR (reprint author), Hosp La Paz, Dept Pediat Surg, Paseo Castellana 261, Madrid 28046, Spain.</t>
  </si>
  <si>
    <t>Montaner, AE; de Lomas, JG; Asensi, JRV; de la Cruz, OA; Blazquez, OD; Burruchaga, MS; Lopez, PM; Vernetta, AT; Feng, Y; Van Dyke, MK; Reyes, J; Garcia-Corbeira, P; Talarico, CA</t>
  </si>
  <si>
    <t>Bacteria from bronchoalveolar lavage fluid from children with suspected chronic lower respiratory tract infection: results from a multi-center, cross-sectional study in Spain</t>
  </si>
  <si>
    <t>[Escribano Montaner, Amparo] Univ Valencia, Univ Clin Hosp Valencia, Pediat Pneumol &amp; Cyst Fibrosis Unit, Ave Blasco Ibanez 13, Valencia 46010, Spain; [Garcia de Lomas, Juan] Univ Valencia, Sch Med, Dept Microbiol, Ave Blasco Ibanez 17, Valencia 46010, Spain; [Garcia de Lomas, Juan] Univ Valencia, Univ Hosp, Ave Blasco Ibanez 17, Valencia 46010, Spain; [Villa Asensi, Jose Ramon] Nino Jesus Univ Hosp Children, Dept Pediat, Calle Menendez Pelayo 65, Madrid 28009, Spain; [Asensio de la Cruz, Oscar] Univ Hosp Parc Tauli Sabadell, Pediat Pulmonol Unit, Parc Tauli 1, Barcelona 08208, Spain; [de la Serna Blazquez, Olga] Hosp La Paz, Dept Pediat, Paseo Castellana 261, Madrid 28046, Spain; [Santiago Burruchaga, Mikel] Cruces Univ Hosp, Pediat Pneumol &amp; Cyst Fibrosis Unit, Plaza Cruces S-N, Baracaldo 48903, Vizcaya, Spain; [Mondejar Lopez, Pedro] Virgen Arrixaca Univ Hosp, Pediat Pulmonol &amp; Cyst Fibrosis Unit, Ctra Madrid Cartagena S-N, Murcia 30120, Spain; [Torrent Vernetta, Alba] Vall dHebron Univ Hosp, Paediat Pulmonol &amp; Cyst Fibrosis Unit, Passeig Vall dHebron 119-129, Barcelona 08035, Spain; [Feng, Yang] GSK, Ningyang Grp Co Ltd, Wavre, Belgium; [Van Dyke, Melissa K.] GSK, 1250 S Collegeville Rd, Collegeville, PA 19426 USA; [Reyes, Janet; Garcia-Corbeira, Pilar] GSK, Parque Tecnol Madrid,Calle Severo Ochoa 2, Madrid 28760, Spain; [Talarico, Carla A.] GSK, Ave Fleming 20, B-1300 Wavre, Belgium</t>
  </si>
  <si>
    <t>Talarico, CA (reprint author), GSK, Ave Fleming 20, B-1300 Wavre, Belgium.</t>
  </si>
  <si>
    <t>Soria, J; Acera, A; Duran, JA; Boto-de-los-Bueis, A; Del-Hierro-Zarzuelo, A; Gonzalez, N; Reigada, R; Suarez, T</t>
  </si>
  <si>
    <t>The analysis of human conjunctival epithelium proteome in ocular surface diseases using impression cytology and 2D-DIGE</t>
  </si>
  <si>
    <t>EXPERIMENTAL EYE RESEARCH</t>
  </si>
  <si>
    <t>[Soria, Javier; Acera, Arantxa; Gonzalez, Nerea; Reigada, Rebeca; Suarez, Tatiana] Bioftalmik Appl Res, Bizkaia Sci &amp; Technol Pk,Bldg 612, E-48160 Derio, Bizkaia, Spain; [Duran, Juan A.] ICQO, Virgen Begona 34, E-48006 Bilbao, Bizkaia, Spain; [Duran, Juan A.] Univ Basque Country, Sch Med, Dept Ophthalmol, UPV EHU, Leioa, Bizkaia, Spain; [Boto-de-los-Bueis, Ana; Del-Hierro-Zarzuelo, Almudena] Hosp La Paz, P Castellana 261, E-28046 Madrid, Spain</t>
  </si>
  <si>
    <t>Suarez, T (reprint author), Bioftalmik Appl Res, Bizkaia Sci &amp; Technol Pk,Bldg 612, E-48160 Derio, Bizkaia, Spain.</t>
  </si>
  <si>
    <t>0014-4835</t>
  </si>
  <si>
    <t>Balsa, Alejandro; Lula, Sadiq; Marshall, Lisa; Szczypa, Piotr; Aikman, Laraine</t>
  </si>
  <si>
    <t>The comparative immunogenicity of biologic therapy and its clinical relevance in psoriatic arthritis: a systematic review of the literature.</t>
  </si>
  <si>
    <t>Expert opinion on biological therapy</t>
  </si>
  <si>
    <t>a Department of Rheumatology , Hospital Universitario La Paz, IdiPAZ , Madrid , Spain.</t>
  </si>
  <si>
    <t>1744-7682</t>
  </si>
  <si>
    <t>2018 Mar 20 (Epub 2018 Mar 20)</t>
  </si>
  <si>
    <t>Sanchez-Alonso, I; Carballeda-Sangiao, N; Gonzalez-Munoz, M; Navas, A; Arcos, SC; Mendizabal, A; Tejada, M; Careche, M</t>
  </si>
  <si>
    <t>Pathogenic potential of Anisakis L3 after freezing in domestic freezers</t>
  </si>
  <si>
    <t>FOOD CONTROL</t>
  </si>
  <si>
    <t>[Sanchez-Alonso, Isabel; Tejada, Margarita; Careche, Mercedes] CSIC, Inst Food Sci Technol &amp; Nutr, ICTAN, Calle Jose Antonio Novais 10, E-28040 Madrid, Spain; [Carballeda-Sangiao, Noelia; Gonzalez-Munoz, Miguel] Univ Hosp La Paz, Inst Hlth Res IdiPaz, Dept Immunol, Paseo Castellana 261, Madrid 28046, Spain; [Navas, Alfonso; Arcos, Susana C.] CSIC, MNCN, Dept Biodivers &amp; Evolutionary Biol, Calle Jose Gutierrez Abascal 2, E-28006 Madrid, Spain; [Mendizabal, Angel] Junta Municipal Arganzuela, Qual &amp; Consumpt Serv, Dept Sanit, Paseo Chopera 10, Madrid, Spain</t>
  </si>
  <si>
    <t>Careche, M (reprint author), CSIC, Inst Food Sci Technol &amp; Nutr, ICTAN, Calle Jose Antonio Novais 10, E-28040 Madrid, Spain.</t>
  </si>
  <si>
    <t>0956-7135</t>
  </si>
  <si>
    <t>Valenciano, CML; Concejo, FB; Serrano, EM; Bocos, JM; Martinez-Moneo, E; Rodriguez, EP; Gonzalez, MF; Del Pozo-Garcia, A; Martin, AH; Barba, EL; Pena, MLO; De-Madaria, E</t>
  </si>
  <si>
    <t>Prevalence of exocrine pancreatic insufficiency in patients with chronic pancreatitis without follow-up. PANCR-EVOL Study</t>
  </si>
  <si>
    <t>[Marra-Lopez Valenciano, Carlos; Bolado Concejo, Federico] Complejo Hosp Navarra, Digest Serv, Pamplona, Spain; [Marra-Lopez Valenciano, Carlos] Hosp Univ Araba, Digest Serv, Alava, Spain; [Marin Serrano, Eva] Hosp La Paz, Digest Serv, Madrid, Spain; [Millastre Bocos, Judith] Hosp Univ Miguel Servet, Digest Serv, Zaragoza, Spain; [Martinez-Moneo, Emma] Hosp Univ Cruces, Digest Serv, Vizcaya, Spain; [Perez Rodriguez, Esperanza] Hosp Univ Reina Sofia, Digest Serv, Cordoba, Spain; [Francisco Gonzalez, Maria] Complejo Hosp Univ Orense, Digest Serv, Orense, Spain; [Del Pozo-Garcia, Andres] Hosp 12 Octubre, Digest Serv, Madrid, Spain; [Hernandez Martin, Anaiansi] Hosp San Eloy, Digest Serv, Vizcaya, Spain; [Labrador Barba, Elena; Orera Pena, Maria Luisa] Med Dept Mylan, Madrid, Spain; [de-Madaria, Enrique] Fdn FISABIO, Inst Invest Sanitaria &amp; Biomed Alicante ISABIAL, Hosp Gen Univ Alicante, Dept Gastroenterol, Alicante, Spain</t>
  </si>
  <si>
    <t>De-Madaria, E (reprint author), Fdn FISABIO, Inst Invest Sanitaria &amp; Biomed Alicante ISABIAL, Hosp Gen Univ Alicante, Dept Gastroenterol, Alicante, Spain.</t>
  </si>
  <si>
    <t>Castro-Sanchez, Sara; Garcia-Yague, Angel J; Lopez-Royo, Tresa; Casarejos, Maria; Lanciego, Jose Luis; Lastres-Becker, Isabel</t>
  </si>
  <si>
    <t>Cx3cr1-deficiency exacerbates alpha-synuclein-A53T induced neuroinflammation and neurodegeneration in a mouse model of Parkinson's disease.</t>
  </si>
  <si>
    <t>Glia</t>
  </si>
  <si>
    <t>Centro de Investigacion Biomedica en Red sobre Enfermedades Neurodegenerativas (CIBERNED), Instituto de Investigacion Sanitaria La Paz (IdiPaz), Instituto de Investigaciones Biomedicas "Alberto Sols" UAM-CSIC, Madrid, Spain.</t>
  </si>
  <si>
    <t>1098-1136</t>
  </si>
  <si>
    <t>2018 Apr 06 (Epub 2018 Apr 06)</t>
  </si>
  <si>
    <t>Garcia, S; Hernandez, A; Sanchez, A; Blanco, AC; Alvarez, M</t>
  </si>
  <si>
    <t>Switching clotting factors: Nursing review</t>
  </si>
  <si>
    <t>[Garcia, S.; Hernandez, A.; Sanchez, A.; Castro Blanco, A.; Alvarez, M.] Hosp Univ La Paz, Madrid, Spain; [Garcia, S.; Alvarez, M.] IDIPAZ, Madrid, Spain</t>
  </si>
  <si>
    <t>INJURY-INTERNATIONAL JOURNAL OF THE CARE OF THE INJURED</t>
  </si>
  <si>
    <t>0020-1383</t>
  </si>
  <si>
    <t>Palmera-Suarez, R; Lopez-Cuadrado, T; Fernandez-Cuenca, R; Alcalde-Cabero, E; Galan, I</t>
  </si>
  <si>
    <t>Inequalities in the risk of disability due to traffic injuries in the Spanish adult population, 2009-2010</t>
  </si>
  <si>
    <t>[Palmera-Suarez, Rocio; Lopez-Cuadrado, Teresa; Fernandez-Cuenca, Rafael] Carlos III Inst Hlth, Natl Ctr Epidemiol, Dept Epidemiol Anal &amp; Hlth Status, Calle Monforte de Lemos 5,Pabellon 12, Madrid 28029, Spain; [Palmera-Suarez, Rocio; Fernandez-Cuenca, Rafael] Carlos III Inst Hlth, Natl Ctr Epidemiol, CIBERESP, Consortium Biomed Res Epidemiol &amp; Publ Hlth, Calle Monforte de Lemos 5,Pabellon 12, Madrid 28029, Spain; [Alcalde-Cabero, Enrique; Galan, Inaki] Carlos III Inst Hlth, Natl Ctr Epidemiol, Dept Appl Epidemiol, Calle Monforte de Lemos 5,Pabellon 12, Madrid 28029, Spain; [Lopez-Cuadrado, Teresa; Galan, Inaki] Autonomous Univ Madrid, Sch Med, Dept Prevent Med &amp; Publ Hlth, IdiPAZ Inst Invest Hosp Univ La Paz,La Paz Univ T, Calle Arzobispo Morcillo 4, Madrid 28029, Spain</t>
  </si>
  <si>
    <t>Palmera-Suarez, R (reprint author), Carlos III Inst Hlth, Natl Ctr Epidemiol, Dept Epidemiol Anal &amp; Hlth Status, Calle Monforte de Lemos 5,Pabellon 12, Madrid 28029, Spain.</t>
  </si>
  <si>
    <t>Oulego-Erroz, I; Gonzalez-Cortes, R; Garcia-Soler, P; Balaguer-Gargallo, M; Frias-Perez, M; Mayordomo-Colunga, J; Llorente-de-la-Fuente, A; Santos-Herraiz, P; Menendez-Suso, JJ; Sanchez-Porras, M; Palanca-Arias, D; Clavero-Rubio, C; Holanda-Pena, MS; Renter-Valdovinos, L; Fernandez-De-Miguel, S; Rodriguez-Nunez, A</t>
  </si>
  <si>
    <t>Ultrasound-guided or landmark techniques for central venous catheter placement in critically ill children</t>
  </si>
  <si>
    <t>[Oulego-Erroz, Ignacio] Complejo Asistencial Univ Leon, Paediat Intens Care Unit, Altos Nava S-N, Leon 24008, Spain; [Gonzalez-Cortes, Rafael] Univ Gregorio Maranon, Hosp Materno Infantil, Paediat Intens Care Unit, Calle ODonnell 48, Madrid 28009, Spain; [Garcia-Soler, Patricia] Hosp Univ Carlos Haya Malaga, Paediat Intens Care Unit, Av. Carlos Haya S-N, Malaga 29011, Spain; [Balaguer-Gargallo, Monica] Hosp St Joan Deu, Paediat Intens Care Unit, Passeig St Joan Deu 2, Esplugas de Llobregat 08950, Spain; [Frias-Perez, Manuel] Hosp Reina Sofia Cordoba, Paediat Intens Care Unit, Av Menendez Pidal S-N, Cordoba 14004, Spain; [Mayordomo-Colunga, Juan] Hosp Univ Cent Asturias, Paediat Intens Care Unit, Av Roma S-N, Oviedo 33011, Asturias, Spain; [Llorente-de-la-Fuente, Ana] Hosp Univ 12 Octubre, Paediat Intens Care Unit, Ave Cordoba S-N, Madrid 28041, Spain; [Santos-Herraiz, Paula] Complejo Hosp Toledo, Hosp Virgen de la Salud, Paediat Intens Care Unit, Av Barber 30, Toledo 45004, Spain; [Jose Menendez-Suso, Juan] Hosp La Paz, Paediat Intens Care Unit, Paseo Castellana 261, Madrid 28046, Spain; [Sanchez-Porras, Maria] Hosp Univ Ramon y Cajal, Paediat Intens Care Unit, Km 9,100, Madrid 28034, Spain; [Palanca-Arias, Daniel] Hosp Univ Miguel Servet, Paediat Intens Care Unit, Paseo Isabel Catolica 1-3, Zaragoza 50009, Spain; [Clavero-Rubio, Carmen] Hosp Univ Son Espases, Paediat Intens Care Unit, Carr Valldemossa 79, Palma De Mallorca 07120, Islas Baleares, Spain; [Soledad Holanda-Pena, Ma] Hosp Univ Marques Valdecilla, Paediat Intens Care Unit, Av Valdecilla 25, Santander 39008, Cantabria, Spain; [Renter-Valdovinos, Luis] Parc Tauli Hosp Univ, Paediat Intens Care Unit, Parc Tauli 1, Barcelona 08208, Spain; [Fernandez-De-Miguel, Sira] Hosp Univ Salamanca, Paediat Intens Care Unit, Paseo San Vicente 88-182, Salamanca 37007, Spain; [Rodriguez-Nunez, Antonio] Complejo Hosp Univ Santiago de Compostela, Paediat &amp; Emergency Care Dept, Travesia Choupana S-N, Santiago De Compostela 15706, Spain</t>
  </si>
  <si>
    <t>Oulego-Erroz, I (reprint author), Complejo Asistencial Univ Leon, Paediat Intens Care Unit, Altos Nava S-N, Leon 24008, Spain.</t>
  </si>
  <si>
    <t>Arevalo, JC; Hernandez-Jimenez, E; Jimenez-Gonzalez, A; Torres-Valle, M; Iwasaki, RS; Lopez-Bellido, R; Vicente-Garcia, C; Rodriguez, RE</t>
  </si>
  <si>
    <t>Generation and Characterization of Antibodies against Opioid Receptors from Zebrafish</t>
  </si>
  <si>
    <t>[Arevalo, Juan C.; Hernandez-Jimenez, Enrique; Torres-Valle, Maria; Iwasaki, Roman S.; Vicente-Garcia, Cristina] Univ Salamanca, Inst Neurociencias Castilla &amp; Leon INCyL, Dept Cell Biol &amp; Pathol, Salamanca 37007, Spain; [Arevalo, Juan C.; Hernandez-Jimenez, Enrique; Jimenez-Gonzalez, Ada; Lopez-Bellido, Roger; Vicente-Garcia, Cristina; Rodriguez, Raquel E.] Univ Hosp Salamanca, Inst Biomed Res Salamanca IBSAL, Salamanca 37007, Spain; [Jimenez-Gonzalez, Ada; Lopez-Bellido, Roger; Rodriguez, Raquel E.] Univ Salamanca, Inst Neurociencias Castilla &amp; Leon INCyL, Dept Biochem &amp; Mol Biol, Salamanca 37007, Spain; [Hernandez-Jimenez, Enrique] La Paz Hosp, IdiPAZ, Tumor Immunol Lab, Paseo Castellana 261, Madrid 28406, Spain; [Iwasaki, Roman S.] Univ Colorado, Dept Chem &amp; Biochem, Boulder, CO 80309 USA</t>
  </si>
  <si>
    <t>Arevalo, JC (reprint author), Univ Salamanca, Inst Neurociencias Castilla &amp; Leon INCyL, Dept Cell Biol &amp; Pathol, Salamanca 37007, Spain.; Arevalo, JC (reprint author), Univ Hosp Salamanca, Inst Biomed Res Salamanca IBSAL, Salamanca 37007, Spain.</t>
  </si>
  <si>
    <t>Sanchez-Rodriguez, C; Cruces, KRP; Riesco, LR; Garcia-Vela, JA; Sanz-Fernandez, R</t>
  </si>
  <si>
    <t>Immunomodulatory effect of Polypodium leucotomos (Anapsos) in child palatine tonsil model</t>
  </si>
  <si>
    <t>[Sanchez-Rodriguez, Carolina] European Univ Madrid, Calle Tajo S-N, Madrid 28670, Spain; [Peraza Cruces, Keyliz R.] Univ Hosp Getafe, Dept Biochem, Carretera Toledo,Km 12, Madrid 28905, Spain; [Rodriganez Riesco, Laura] Univ Hosp La Paz, Dept Otolaryngol, Paseo Castellano 261, Madrid 28046, Spain; [Antonio Garcia-Vela, Jose] Univ Hosp Getafe, Dept Hematol, Carretera Toledo,Km 12, Madrid 28905, Spain; [Sanz-Fernandez, Ricardo] Univ Hosp Getafe, Dept Otolaryngol, Carretera Toledo,Km 12, Madrid 28905, Spain</t>
  </si>
  <si>
    <t>Sanchez-Rodriguez, C (reprint author), European Univ Madrid, Calle Tajo S-N, Madrid 28670, Spain.</t>
  </si>
  <si>
    <t>Caniglia, EC; Phillips, A; Porter, K; Sabin, CA; Winston, A; Logan, R; Gill, J; Vandenhende, MA; Barger, D; Lodi, S; Moreno, S; Arribas, JR; Pacheco, A; Cardoso, SW; Chrysos, G; Gogos, C; Abgrall, S; Costagliola, D; Meyer, L; Seng, R; van Sighem, A; Reiss, P; Muga, R; Hoyos, SP; Braun, D; Hauser, C; Barrufet, P; Leyes, M; Tate, J; Justice, A; Hernan, MA</t>
  </si>
  <si>
    <t>Commonly Prescribed Antiretroviral Therapy Regimens and Incidence of AIDS-Defining Neurological Conditions</t>
  </si>
  <si>
    <t>[Caniglia, Ellen C.; Logan, Roger; Lodi, Sara; Hernan, Miguel A.] Harvard TH Chan Sch Publ Hlth, Dept Epidemiol, 677 Huntington Ave, Boston, MA 02115 USA; [Phillips, Andrew; Porter, Kholoud; Sabin, Caroline A.] UCL, London, England; [Winston, Alan] Imperial Coll, London, England; [Gill, John] Univ Calgary, Southern Alberta HIV Clin, Calgary, AB, Canada; [Vandenhende, Marie-Anne] Pr Bonnet Hop St Andre, CHU Bordeaux, MCU PH Serv Med Interne &amp; Malad Infect, Bordeaux, France; [Barger, Diana] Univ Bordeaux, Bordeaux, France; [Moreno, Santiago] Univ Alcala De Henares, Ramon &amp; Cajal Hosp, IRYCIS, Madrid, Spain; [Ramon Arribas, Jose] Hosp La Paz, Madrid, Spain; [Pacheco, Antonio] Fiocruz MS, Programa Comp Cientif, Rio De Janeiro, Madrid, Brazil; [Cardoso, Sandra W.] INI Fiocruz, Rio De Janeiro, Brazil; [Chrysos, George] Tzane Gen Hosp Piraeus, Infect Dis Unit, Athens, Greece; [Gogos, Charalabos] Univ Patras, Athens, Greece; [Abgrall, Sophie; Costagliola, Dominique] UPMC Univ Paris 06, Sorbonne Univ, INSERM, Inst Pierre Louis Epidemiol &amp; Sante Publ IPLESP U, Paris, France; [Abgrall, Sophie] Hop Antoine Beclere, AP HP, Serv Med Interne, Clamart, France; [Meyer, Laurence; Seng, Remonie] Univ Paris Sud, INSERM, CESP U1018, Paris, France; [Meyer, Laurence; Seng, Remonie] Hop Bicetre, AP HP, Serv Sante Publ, Le Kremlin Bicetre, France; [van Sighem, Ard; Reiss, Peter] Stichting HIV Monitoring, Amsterdam, Netherlands; [Reiss, Peter] Univ Amsterdam, Acad Med Ctr, Dept Global Hlth, Div Infect Dis, Amsterdam, Netherlands; [Reiss, Peter] Amsterdam Inst Global Hlth &amp; Dev, Amsterdam, Netherlands; [Muga, Roberto] Univ Autonoma Barcelona, Hosp Univ Germans Trias &amp; Pujol, Serv Med Interna, Barcelona, Spain; [Perez Hoyos, Santiago] VHIR, Barcelona, Spain; [Braun, Dominique] Univ Zurich, Zurich, Switzerland; [Hauser, Christoph] Univ Bern, Bern Univ Hosp, Dept Infect Dis, Bern, Switzerland; [Barrufet, Pilar] Hosp Mataro Mataro, Barcelona, Spain; [Leyes, Maria] HUSE Son Espases Univ Hosp, Palma De Mallorca, Spain; [Tate, Janet] Yale Univ, Sch Med, New Haven, CT USA; [Justice, Amy] Yale Univ, New Haven, CT USA; [Hernan, Miguel A.] Harvard TH Chan Sch Publ Hlth, Dept Biostat, Boston, MA USA; [Hernan, Miguel A.] Harvard MIT Div Hlth Sci &amp; Technol, Boston, MA USA</t>
  </si>
  <si>
    <t>Caniglia, EC (reprint author), Harvard TH Chan Sch Publ Hlth, Dept Epidemiol, 677 Huntington Ave, Boston, MA 02115 USA.</t>
  </si>
  <si>
    <t>Andresen, I; Longhurst, HJ; Bouillet, L; Caballero, T; Zanichelli, A; Maurer, M; Grumach, AS; Bygum, A; Botha, J; Aberer, W</t>
  </si>
  <si>
    <t>Characterization Of Hereditary Angioedema Attacks Requiring Reinjection Of Icatibant: Findings From The Icatibant Outcome Survey</t>
  </si>
  <si>
    <t>[Andresen, Irmgard; Botha, Jaco] Shire, Zug, Switzerland; [Longhurst, Hilary J.] Barts Hlth NHS Trust, Dept Immunol, London, England; [Bouillet, Laurence] Grenoble Univ Hosp, Grenoble, France; [Caballero, Teresa] Biomed Res Network Rare Dis CIBERER, U754, Madrid, Spain; [Caballero, Teresa] Hosp La Paz Inst Hlth Res IdiPaz, Dept Allergy, Madrid, Spain; [Zanichelli, Andrea] Univ Milan, Luigi Sacco Hosp, Dept Biomed &amp; Clin Sci Luigi Sacco, Milan, Italy; [Maurer, Marcus] Charite, Dept Dermatol &amp; Allergy, Allergie Ctr Charite, Berlin, Germany; [Grumach, Anete S.] Fac Med ABC, Clin Immunol, Sao Paulo, Brazil; [Bygum, Anette] Odense Univ Hosp, Dept Dermatol, Odense, Denmark; [Bygum, Anette] Odense Univ Hosp, Allergy Ctr, Odense, Denmark; [Aberer, Werner] Med Univ Graz, Dept Dermatol &amp; Venereol, Graz, Austria</t>
  </si>
  <si>
    <t>AB53</t>
  </si>
  <si>
    <t>Lluncor, M; Lamacchia, D; Hernanz, A; Pedrosa, M; Alvez, A; Cabanas, R; Prior, N; Caballero, T</t>
  </si>
  <si>
    <t>Determinants of health related quality of life (HRQoL) in adult patients with hereditary angioedema due to C1 inhibitor deficiency (C1-INH-HAE)</t>
  </si>
  <si>
    <t>[Lluncor, Marina; Hernanz, Adriana; Pedrosa, Maria; Alvez, Ana; Cabanas, Rosario; Caballero, Teresa] Hosp La Paz, Inst Hlth Res IdiPaz, Dept Allergy, Madrid, Spain; [Lamacchia, Donatella] Univ Naples Federico II, Dept Translat Med Sci, Ctr Basic &amp; Clin Immunol Res, Naples, Italy; [Prior, Nieves] Hosp Univ Severo Ochoa, Dept Allergy, Madrid, Spain; [Caballero, Teresa] Biomed Res Network Rare Dis CIBERER, U754, Madrid, Spain</t>
  </si>
  <si>
    <t>AB266</t>
  </si>
  <si>
    <t>Sastre, B; Canas, JA; Rodrigo-Munoz, JM; Fernandez-Nieto, M; Barranco, P; Quirce, S; Sastre, J; Del Pozo, V</t>
  </si>
  <si>
    <t>Eosinophil-Derived Exosomes Contribute to Asthma Remodeling by Activating Structural Lung Cells</t>
  </si>
  <si>
    <t>[Sastre, Beatriz; Del Pozo, Victoria] CIBERES, Madrid, Spain; [Canas, Jose A.; Rodrigo-Munoz, Jose M.; Fernandez-Nieto, Mar; Del Pozo, Victoria] IIS FJD, Madrid, Spain; [Barranco, Pilar] Hosp La Paz, Madrid, Spain; [Quirce, Santiago] Hosp La Paz, Dept Allergy, Madrid, Spain; [Sastre, Joaquin] Fdn Jimenez Diaz, Madrid, Spain</t>
  </si>
  <si>
    <t>AB72</t>
  </si>
  <si>
    <t>Reshef, A; Cicardi, M; Zuraw, BL; Craig, T; Caballero, T; Lawo, JP; Jacobs, I</t>
  </si>
  <si>
    <t>Reduced D-dimer Levels In C1-esterase-inhibitor Hereditary Angioedema (C1-INH-HAE) Patients Treated With Subcutaneous C1-esterase-inhibitor (C1-INHSC): Findings From The COMPACT Study</t>
  </si>
  <si>
    <t>[Reshef, Avner] Sheba Med Ctr, Ramat Gan, Israel; [Cicardi, Marco] Univ Milan, Milan, Italy; [Zuraw, Bruce L.] Univ Calif San Diego, La Jolla, CA 92093 USA; [Craig, Timothy] Penn State Hershey Med Ctr, AOA, Hershey, PA USA; [Craig, Timothy] Barts Hlth NHS Trust, London, England; [Caballero, Teresa] Hosp La Paz Inst Hlth Res IdiPaz, Madrid, Spain; [Caballero, Teresa] Semmelweis Univ Budapest, Budapest, Hungary; [Lawo, John-Philip] CSL Behring, Marburg, Germany; [Jacobs, Iris] CSL Behring, King Of Prussia, PA USA</t>
  </si>
  <si>
    <t>AB45</t>
  </si>
  <si>
    <t>Lummus, ZL; Kesavalu, B; Kaufman, K; Yao, J; Weirauch, MT; Kottyan, LC; Miller, D; Cartier, A; Cruz, MJ; Lemiere, C; Munoz, X; Quirce, S; Sastre, J; Tarlo, SM; Bernstein, DI</t>
  </si>
  <si>
    <t>Regulatory Variants of ATF3, CDH17 and FAM71A are Risk Factors for Diisocyanate Induced Occupational Asthma (DA)</t>
  </si>
  <si>
    <t>[Lummus, Zana L.; Kesavalu, Banu] Univ Cincinnati, Coll Med, Cincinnati, OH USA; [Kaufman, Kenneth; Weirauch, Matthew T.; Kottyan, Leah C.; Miller, Daniel] Cincinnati Childrens Hosp Med Ctr, Cincinnati, OH 45229 USA; [Yao, Jianbo] West Virginia Univ, Morgantown, WV USA; [Cartier, Andre; Lemiere, Catherine] Univ Montreal, Montreal, PQ, Canada; [Cruz, Maria-Jesus; Munoz, Xavier] Hosp Univ Vall dHebron, Barcelona, Spain; [Quirce, Santiago] Hosp La Paz, Madrid, Spain; [Sastre, Joaquin] Fdn Jimenez Diaz, Madrid, Spain; [Tarlo, Susan M.] Univ Toronto, Toronto, ON, Canada; [Bernstein, David I.] Univ Cincinnati, Cincinnati, OH USA</t>
  </si>
  <si>
    <t>AB198</t>
  </si>
  <si>
    <t>Chaparro, M; Cabriada, JL; Casanova, MJ; Ceballos, D; Esteve, M; Fernandez, H; Barreiro-de Acosta, M; Garcia-Sanchez, V; Ginard, D; Gomollon, F; Poyatos, RL; Nos, P; Riestra, S; Rivero, M; Robledo, P; Gutierrez, CR; Sicilia, B; Torrella, E; Rodriiguez-Artalejo, F; Gisbert, JP</t>
  </si>
  <si>
    <t>Epidemiology, diagnostic work-up and pharmacological requirements of inflammatory bowel disease (IBD) in Spain: Results from the nationwide EpidemIBD study of GETECCU</t>
  </si>
  <si>
    <t>JOURNAL OF CROHNS &amp; COLITIS</t>
  </si>
  <si>
    <t>[Chaparro, M.; Casanova, M. J.; Gisbert, J. P.] Hosp Univ La Princesa, Gastroenterol Unit, Madrid, Spain; [Chaparro, M.; Casanova, M. J.; Gisbert, J. P.] Inst Invest Sanitaria Princesa IIS IP, Madrid, Spain; [Chaparro, M.; Gisbert, J. P.] Univ Autonoma Madrid, Madrid, Spain; [Chaparro, M.; Casanova, M. J.; Esteve, M.; Gomollon, F.; Gisbert, J. P.] Ctr Invest Biomed Red Enfermedades Hepat &amp; Digest, Madrid, Spain; [Cabriada, J. L.] Hosp Galdakao Usansolo, Gastroenterol Unit, Vizcaya, Spain; [Ceballos, D.] Hosp Univ Gran Canaria Doctor Negrin, Gastroenterol Unit, Las Palmas Gran Canaria, Spain; [Esteve, M.] Consorci Sanitari Terrassa, Gastroenterol Unit, Tarrasa, Spain; [Fernandez, H.] Hosp San Pedro, Gastroenterol Unit, Logrono, Spain; [Barreiro-de Acosta, M.] Hosp Clin Univ Santiago, Gastroenterol Unit, Santiago De Compostela, Spain; [Garcia-Sanchez, V.] Hosp Univ Reina Sofia, Gastroenterol Unit, Cordoba, Spain; [Garcia-Sanchez, V.] IMIBIC, Cordoba, Spain; [Ginard, D.] Hosp Univ Son Espases, Gastroenterol Unit, Palma De Mallorca, Spain; [Gomollon, F.] Hosp Clin Univ Lozano Blesa, Gastroenterol Unit, Zaragoza, Spain; [Gomollon, F.] ISS Aragon, Zaragoza, Spain; [Llorente Poyatos, R.] Hosp Gen Univ Ciudad Real, Gastroenterol Unit, Ciudad Real, Spain; [Nos, P.] Hosp Univ &amp; Politecn La Fe, Gastroenterol Unit, Valencia, Spain; [Riestra, S.] Hosp Univ Cent Asturias, Gastroenterol Unit, Oviedo, Spain; [Rivero, M.] Hosp Univ Marques de Valdecilla, Gastroenterol Unit, Santander, Spain; [Robledo, P.] Hosp San Pedro Alcantara, Gastroenterol Unit, Caceres, Spain; [Rodriguez Gutierrez, C.] Complejo Hosp Navarra, Gastroenterol Unit, Pamplona, Spain; [Sicilia, B.] Hosp Univ Burgos, Gastroenterol Unit, Burgos, Spain; [Torrella, E.] Hosp Gen Univ Morales Meseguer, Gastroenterol Unit, Murcia, Spain; [Rodriguez-Artalejo, F.] Univ Autonoma Madrid, Prevent Med &amp; Publ Hlth, Madrid, Spain; [Rodriguez-Artalejo, F.] IdiPAZ, Madrid, Spain; [Rodriguez-Artalejo, F.] Ctr Invest Biomed Red Epidemiol &amp; Salud Publ CIBE, Madrid, Spain</t>
  </si>
  <si>
    <t>1873-9946</t>
  </si>
  <si>
    <t>S318</t>
  </si>
  <si>
    <t>S319</t>
  </si>
  <si>
    <t>Chaparro, M; Cabriada, JL; Casanova, MJ; Ceballos, D; Esteve, M; Fernandez, H; Barreiro-de Acosta, M; Garcia-Sanchez, V; Ginard, D; Gomollon, F; Poyatos, RL; Nos, P; Riestra, S; Rivero, M; Robledo, P; Gutierrez, CR; Sicilia, B; Torrella, E; Esquinas, EG; Gisbert, JP</t>
  </si>
  <si>
    <t>Surgical and hospital admission in adults newly diagnosed with inflammatory bowel disease (IBD) in the biological era in Spain: Results of the nationwide EpidemIBD study of GETECCU</t>
  </si>
  <si>
    <t>[Chaparro, M.; Casanova, M. J.; Gisbert, J. P.] Hosp Univ La Princesa, Gastroenterol Unit, Madrid, Spain; [Chaparro, M.; Casanova, M. J.; Gisbert, J. P.] Inst Invest Sanitaria Princesa IIS IP, Madrid, Spain; [Chaparro, M.; Gisbert, J. P.] Univ Autonoma Madrid, Madrid, Spain; [Chaparro, M.; Casanova, M. J.; Esteve, M.; Gomollon, F.; Nos, P.; Gisbert, J. P.] Ctr Invest Biomed Red Enfermedades Hepat &amp; Digest, Madrid, Spain; [Cabriada, J. L.] Hosp Galdakao Usansolo, Gastroenterol Unit, Vizcaya, Spain; [Ceballos, D.] Hosp Univ Gran Canaria Doctor Negrin, Gastroenterol Unit, Las Palmas Gran Canaria, Spain; [Esteve, M.] Consorci Sanitari Terrassa, Gastroenterol Unit, Tarrasa, Spain; [Fernandez, H.] Hosp San Pedro, Gastroenterol Unit, Logrono, Spain; [Barreiro-de Acosta, M.] Hosp Clin Santiago, Gastroenterol Unit, Santiago De Compostela, Spain; [Garcia-Sanchez, V.] Hosp Univ Reina Sofia, Gastroenterol Unit, Cordoba, Spain; [Garcia-Sanchez, V.] IMIBIC, Cordoba, Spain; [Ginard, D.] Hosp Univ Son Espases, Gastroenterol Unit, Palma de Mallorca, Spain; [Gomollon, F.] Hosp Clin Univ Lozano Blesa, Gastroenterol Unit, Zaragoza, Spain; [Gomollon, F.] ISS Aragon, Zaragoza, Spain; [Llorente Poyatos, R.] Hosp Gen Univ Ciudad Real, Gastroenterol Unit, Ciudad Real, Spain; [Nos, P.] Hosp Univ &amp; Politecn La Fe, Gastroenterol Unit, Valencia, Spain; [Riestra, S.] Hosp Univ Cent Asturias, Gastroenterol Unit, Oviedo, Spain; [Rivero, M.] Hosp Univ Marques Valdecilla, Gastroenterol Unit, Santander, Spain; [Robledo, P.] Hosp San Pedro Alcantara, Gastroenterol Unit, Caceres, Spain; [Rodriguez Gutierrez, C.] Complejo Hosp Navarra, Gastroenterol Unit, Pamplona, Spain; [Sicilia, B.] Hosp Univ Burgos, Gastroenterol Unit, Burgos, Spain; [Torrella, E.] Univ Morales Meseguer, Gen Hosp, Gastroenterol Unit, Murcia, Spain; [Garcia Esquinas, E.] Univ Autonoma Madrid, Prevent Med &amp; Publ Hlth, Madrid, Spain; [Garcia Esquinas, E.] IdiPAZ, Madrid, Spain; [Garcia Esquinas, E.] Ctr Invest Biomed Red Epidemiol &amp; Salud Publ CIBE, Madrid, Spain</t>
  </si>
  <si>
    <t>S230</t>
  </si>
  <si>
    <t>Guasch, M; Clos, A; Ordas, I; Garcia-Sanchez, V; Gisbert, JP; Taxonera, C; Vera, I; Minguez, M; Guardiola, J; Lopez-Sanroman, Aa; Rivero-Tirado, M; Nos, P; Gomollon, F; Carbajo, AY; de Francisco, R; Martin-Arranz, MD; Garcia-Planella, E; Garcia-Lopez, S; de Castro, L; Calvet, X; Camargo, R; Esteve, M; Sicilia, B; Andreu, M; Macho, A; Piqueras, M; Bermejo, F; Gutierrez, A; Busquets, D; Martinez-Montiel, P; Hinojosa, J; Perez-Calle, JL; Bujanda, L; Rodriguez-Perez, A; Lorente, R; Jimenez, N; Navarro-Llavat, M; Cabriada, JL; Camo, P; Van Domselaar, M; Rodriguez-Gonzalez, E; Rodriguez-Gutierrez, C; Huguet, JM; Lucendo, AJ; Arguelles, F; Almela, P; Merino, O; Calafat, M; Ogueta, M; Charro, M; Llao, J; Munoz, C; Ramos, L; Abad, A; Roncero, O; Barreiro-De-Acosta, M; Sese, E; Manosa, M; Domenech, E</t>
  </si>
  <si>
    <t>The availability of anti-TNF agents is associated with reduced early surgical requirements in Crohn's disease but not in ulcerative colitis. A nationwide study from the Eneida registry</t>
  </si>
  <si>
    <t>[Guasch, M.] Hosp San Jorge, Surg, Huesca, Spain; [Clos, A.; Manosa, M.; Domenech, E.] Hosp Germans Trias i Pujol, Gastroenterol, Badalona, Spain; [Ordas, I.] Hosp Clin Barcelona, Gastroenterol, Barcelona, Spain; [Ordas, I.; Gisbert, J. P.; Gomollon, F.; Calvet, X.; Esteve, M.; Manosa, M.; Domenech, E.] CIBERehd, Madrid, Spain; [Garcia-Sanchez, V.] Hosp Reina Sofia, Gastroenterol, Cordoba, Spain; [Gisbert, J. P.] Hosp La Princesa, Gastroenterol, Madrid, Spain; [Taxonera, C.] Hosp Clin San Carlos, Gastroenterol, Madrid, Spain; [Vera, I.] Hosp Univ Puerta de Hierro, Gastroenterol, Madrid, Spain; [Minguez, M.] Hosp Clin Valencia, Gastroenterol, Valencia, Spain; [Guardiola, J.] Hosp Univ Bellvitge, Gastroenterol, Lhospitalet De Llobregat, Spain; [Lopez-Sanroman, A.] Hosp Ramon &amp; Cajal, Gastroenterol, Madrid, Spain; [Rivero-Tirado, M.] Hosp Marques Valdecilla, Gastroenterol, Santander, Spain; [Nos, P.] Hosp Politecn La Fe, Valencia, Spain; [Gomollon, F.] Hosp Clin Lozano Blesa, Gastroenterol, Zaragoza, Spain; [Carbajo, A. Y.] Hosp Rio Hortega, Gastroenterol, Valladolid, Spain; [de Francisco, R.] Hosp Univ Cent Asturias, Gastroenterol, Oviedo, Spain; [Martin-Arranz, M. D.] Hosp La Paz, Gastroenterol, La Paz, Spain; [Garcia-Planella, E.] Hosp Santa Creu &amp; Sant Pau, Gastroenterol, Barcelona, Spain; [Garcia-Lopez, S.] Hosp Univ Miguel Servet, Gastroenterol, Zaragoza, Spain; [de Castro, L.] Complejo Hosp Univ Vigo, Gastroenterol, Vigo, Spain; [Calvet, X.] Hosp Parc Tauli, Gastroenterol, Sabadell, Spain; [Camargo, R.] Hosp Clin Virgen de la Victoria, Gastroenterol, Malaga, Spain; [Esteve, M.] Mutua Terrassa, Gastroenterol, Terrassa, Spain; [Sicilia, B.] Complejo Hosp Univ Burgos, Gastroenterol, Burgos, Spain; [Andreu, M.] Hospital Parc Mar, Gastroenterol, Barcelona, Spain; [Macho, A.] Hosp Clin Univ Valladolid, Gastroenterol, Valladolid, Spain; [Piqueras, M.] Consorci Sanitari Terrassa, Gastroenterol, Terrassa, Spain; [Bermejo, F.] Hosp Univ Fuenlabrada, Gastroenterol, Fuenlabrada, Spain; [Gutierrez, A.] Hosp Gen Univ Alicante, Gastroenterol, Alicante, Spain; [Busquets, D.] Hosp Dr Josep Trueta, Gastroenterol, Girona, Spain; [Martinez-Montiel, P.] Hosp 12 Octubre, Gastroenterol, Madrid, Spain; [Hinojosa, J.] Hosp Manises, Gastroenterol, Manises, Spain; [Perez-Calle, J. L.] Hosp Univ Fdn Alcorcon, Gastroenterol, Alcorcon, Spain; [Bujanda, L.] Hosp Donostia, Gastroenterol, Donostia San Sebastian, Spain; [Rodriguez-Perez, A.] Hosp Univ Salamanca, Gastroenterol, Salamanca, Spain; [Lorente, R.] Hosp Gen Ciudad Real, Gastroenterol, Ciudad Real, Spain; [Jimenez, N.] Hosp Gen Univ Elche, Gastroenterol, Elche, Spain; [Navarro-Llavat, M.] Hosp Moises Broggi, Gastroenterol, Sant Joan Despi, Spain; [Cabriada, J. L.] Hosp Galdakao, Gastroenterol, Galdakao, Spain; [Camo, P.] Hosp San Jorge, Gastroenterol, Huesca, Spain; [Van Domselaar, M.] Hosp Torrejon, Gastroenterol, Torrejon De Ardoz, Spain; [Rodriguez-Gonzalez, E.] Hosp Nuestra Senora de la Candelaria, Gastroenterol, Santa Cruz De Tenerife, Spain; [Rodriguez-Gutierrez, C.] Complejo Hosp Navarra, Gastroenterol, Pamplona, Spain; [Huguet, J. M.] Hosp Gen Univ Valencia, Gastroenterol, Valencia, Spain; [Lucendo, A. J.] Hosp Gen Tomelloso, Gastroenterol, Tomelloso, Spain; [Arguelles, F.] Hosp Virgen de la Macarena, Gastroenterol, Seville, Spain; [Almela, P.] Hosp Gen Castello, Gastroenterol, Castellon de La Plana, Spain; [Merino, O.] Hosp Cruces, Gastroenterol, Baracaldo, Spain; [Calafat, M.] Hosp Son Llatzer, Gastroenterol, Mallorca, Spain; [Ogueta, M.] Hosp Univ Araba, Gastroenterol, Vitoria, Spain; [Charro, M.] Hosp Royo Villanova, Gastroenterol, Zaragoza, Spain; [Llao, J.] Hosp St Joan de Deu Althaia, Gastroenterol, Manresa, Spain; [Munoz, C.] Hosp Basurto, Gastroenterol, Basurto, Spain; [Ramos, L.] Hosp Univ Canarias, Gastroenterol, San Cristobal la Laguna, Spain; [Abad, A.] Hosp Viladecans, Gastroenterol, Viladecans, Spain; [Roncero, O.] Hosp Mancha Ctr, Gastroenterol, Alcazar De San Juan, Spain; [Barreiro-de-Acosta, M.] Complejo Hosp Univ Santiago, Gastroenterol, Santiago De Compostela, Spain; [Sese, E.] Hosp Arnau Vilanova, Gastroenterol, Lleida, Spain</t>
  </si>
  <si>
    <t>S301</t>
  </si>
  <si>
    <t>S302</t>
  </si>
  <si>
    <t>Calafat, M; Manosa, M; Canete, F; Panes, J; Sanchez, VG; Calvo, M; Rodriguez-Moranta, F; Taxonera, C; Nos, P; Sanroman, AL; Arranz, MDM; Minguez, M; Gisbert, JP; Garcia-Lopez, S; de Francisco, R; Gomollon, F; Calvet, X; Garcia-Planella, E; Rivero, M; Martinez-Cadilla, J; Arguelles, F; Garcia, LA; Cimavilla, M; Zabana, Y; Marquez, L; Gutierrez, A; Alcain, G; Montiel, PM; Lazaro, J; Busquets, D; Sepulcre, MFG; Verdejo, C; Bermejo, F; Mora, M; Monfort, D; Romero, P; Velayos, B; Rodriguez, C; Rodriguez, A; Merino, O; Rodriguez-Pescador, A; Bujanda, L; Ber, Y; Vela, M; Roncero, O; Huguet, JM; Garcia-Bosch, O; Barreiro-de-Acosta, M; Madrigal, RE; Ramos, L; Van Domselaar, M; Almela, P; Llao, J; Lucendo, AJ; Vilafranca, CM; Abad, A; Charro, M; Legido, J; Riera, J; Khorrami, S; Sese, E; Trapero, AM; Domenech, E</t>
  </si>
  <si>
    <t>The initiation of thiopurines in elderly patients with inflammatory bowel disease is associated with an increased risk of adverse effects: a case-control study of the ENEIDA registry</t>
  </si>
  <si>
    <t>[Calafat, M.; Riera, J.] Hosp Son Llatzer, Palma De Mallorca, Spain; [Calafat, M.] Univ Autonoma Barcelona, Barcelona, Spain; [Manosa, M.; Canete, F.; Domenech, E.] Hosp Badalona Germans Trias &amp; Pujol, Badalona, Spain; [Manosa, M.; Panes, J.; Garcia Sanchez, V.; Nos, P.; Gisbert, J. P.; Gomollon, F.; Calvet, X.; Zabana, Y.; Gutierrez, A.; Bujanda, L.; Lucendo, A. J.; Domenech, E.] CIBERehd Inst Salud Carlos III, Madrid, Spain; [Panes, J.] Hosp Clin Barcelona, Barcelona, Spain; [Garcia Sanchez, V.] Hosp Reina Sofia, Cordoba, Spain; [Calvo, M.] Hosp Puerta de Hierro, Majadahonda, Spain; [Rodriguez-Moranta, F.] Hosp Bellvitge Princeps Espanya, Lhospitalet De Llobregat, Spain; [Taxonera, C.] Hosp Clin San Carlos, Madrid, Spain; [Nos, P.] Hosp La Fe, Valencia, Spain; [Lopez Sanroman, A.] Hosp Ramon &amp; Cajal, Madrid, Spain; [Martin Arranz, M. D.] Hosp La Paz, Madrid, Spain; [Minguez, M.] Hosp Clin Valencia, Valencia, Spain; [Gisbert, J. P.] Hosp La Princesa, Madrid, Spain; [Garcia-Lopez, S.] Hosp Univ Miguel Servet, Zaragoza, Spain; [de Francisco, R.] Hosp Univ Cent Asturias, Oviedo, Spain; [Gomollon, F.] Hosp Clin Lozano Blesa, Zaragoza, Spain; [Calvet, X.] Hosp Parc Tauli, Sabadell, Spain; [Garcia-Planella, E.] Hosp Santa Creu &amp; Sant Pau, Barcelona, Spain; [Rivero, M.] Hosp Univ Marques de Valdecilla, Santander, Spain; [Martinez-Cadilla, J.] Complexo Hosp Univ Vigo, Vigo, Spain; [Arguelles, F.] Hosp Virgen de la Macarena, Seville, Spain; [Arias Garcia, L.] Hosp Univ Burgos, Burgos, Spain; [Cimavilla, M.] Hosp Rio Hortega, Valladolid, Spain; [Zabana, Y.] Hosp Mutua de Terrassa, Terrassa, Spain; [Marquez, L.] Hosp del Mar, Barcelona, Spain; [Gutierrez, A.] Hosp Gen Univ Alicante, Alicante, Spain; [Alcain, G.] Hosp Clin Malaga, Malaga, Spain; [Martinez Montiel, P.] Hosp 12 Octubre, Madrid, Spain; [Lazaro, J.] Hosp Univ Fdn Alcorcon, Alcorcon, Spain; [Busquets, D.] Hosp Dr Josep Trueta, Girona, Spain; [Garcia Sepulcre, M. F.] Hosp Gen Univ Elche, Elche, Spain; [Verdejo, C.] Hosp Gen Ciudad Real, Ciudad Real, Spain; [Bermejo, F.] Hosp Univ Fuenlabrada, Fuenlabrada, Spain; [Mora, M.] Hosp Manises, Manises, Spain; [Monfort, D.] Consorci Sanitari Terrassa, Terrassa, Spain; [Romero, P.] Hosp Santa Lucia, Cartagena, Spain; [Velayos, B.] Hosp Clin Univ Valladolid, Valladolid, Spain; [Rodriguez, C.] CH Navarra, Pamplona, Spain; [Rodriguez, A.] Hosp Univ Salamanca, Salamanca, Spain; [Merino, O.] Hosp Cruces, Baracaldo, Spain; [Rodriguez-Pescador, A.] Hosp Galdakao, Galdakao, Spain; [Bujanda, L.] Inst Biodonostia UPV EHU, Donostia San Sebastian, Spain; [Ber, Y.] Hosp San Jorge, Huesca, Spain; [Vela, M.] Hosp Nuestra Sra Candelaria, Santa Cruz de Tenerife, Spain; [Roncero, O.] Hosp Mancha Ctr, Alcazar De San Juan, Spain; [Huguet, J. M.] Hosp Gen Univ Valencia, Valencia, Spain; [Garcia-Bosch, O.] Hosp Moises Broggi, St Joan Despi, Spain; [Barreiro-de-Acosta, M.] CH Santiago, Santiago De Compostela, Spain; [Madrigal, R. E.] CH Palencia, Palencia, Spain; [Ramos, L.] Hosp Univ Canarias, San Cristobal la Laguna, Spain; [Van Domselaar, M.] Hosp Torrejon, Torrejon, Spain; [Almela, P.] HG Castello, Castellon de La Plana, Spain; [Llao, J.] Hosp St Joan de Deu Althaia, Manresa, Spain; [Lucendo, A. J.] Hosp Gen Tomelloso, Tomelloso, Spain; [Munoz Vilafranca, C.] Hosp Basurto, Bilbao, Spain; [Abad, A.] Hosp Viladecans, Viladecans, Spain; [Charro, M.] Hosp Royo Vilanova, Zaragoza, Spain; [Legido, J.] Hosp Gen, Segovia, Spain; [Khorrami, S.] Hosp Son Espases, Palma De Mallorca, Spain; [Sese, E.] Hosp Arnau Vilanova, Lleida, Spain; [Trapero, A. M.] Complejo Hosp Jaen, Jaen, Spain</t>
  </si>
  <si>
    <t>S23</t>
  </si>
  <si>
    <t>S25</t>
  </si>
  <si>
    <t>Sarafidis, PA; Ruilope, LM; Loutradis, C; Gorostidi, M; de la Sierra, A; de la Cruz, JJ; Vinyoles, E; Divison-Garrote, JA; Segura, J; Banegas, JR</t>
  </si>
  <si>
    <t>Blood pressure variability increases with advancing chronic kidney disease stage: a cross-sectional analysis of 16546 hypertensive patients</t>
  </si>
  <si>
    <t>[Sarafidis, Pantelis A.; Loutradis, Charalampos] Aristotle Univ Thessaloniki, Hippokrat Hosp, Dept Nephrol, Konstantinoupoleos 49, Thessaloniki 54642, Greece; [Ruilope, Luis M.; de la Cruz, Juan J.; Banegas, Jose R.] Univ Autonoma Madrid, Dept Prevent Med &amp; Publ Hlth, IdiPAZ, Madrid, Spain; [Ruilope, Luis M.; de la Cruz, Juan J.; Banegas, Jose R.] CIBER Epidemiol &amp; Publ Hlth CIBERESP, Madrid, Spain; [Ruilope, Luis M.] Univ Europea Madrid, Inst Res I 12, Hosp Univ 12 Octubre, Madrid, Spain; [Ruilope, Luis M.] Univ Europea Madrid, Sch Doctoral Studies &amp; Res, Madrid, Spain; [Gorostidi, Manuel] Hosp Univ Cent Asturias, Dept Nephrol, RedinRed Oviedo, Oviedo, Spain; [de la Sierra, Alejandro] Univ Barcelona, Hosp Mutua Terrassa, Dept Internal Med, Barcelona, Spain; [Vinyoles, Ernest] Univ Barcelona, La Mina Primary Care Ctr, Barcelona, Spain; [Divison-Garrote, Juan A.] Primary Care Ctr, Casas Ibanez, Albacete, Spain; [Divison-Garrote, Juan A.] Univ Catolica San Antonio, Med, Murcia, Spain; [Segura, Julian] Hosp Univ Doce Octubre, Hypertens Unit, Madrid, Spain</t>
  </si>
  <si>
    <t>Sarafidis, PA (reprint author), Aristotle Univ Thessaloniki, Hippokrat Hosp, Dept Nephrol, Konstantinoupoleos 49, Thessaloniki 54642, Greece.</t>
  </si>
  <si>
    <t>Martin-Rioboo, E; de Torres, LAP; Banegas, JR; Lobos-Bejarano, JM; Cuixart, CB; Criado, EIG; Martin-Carrillo, P; Muro, MMR; Cabello, MIE; Galan, AM</t>
  </si>
  <si>
    <t>Knowledge, availability, and use of ambulatory and home blood pressure monitoring in primary care in Spain: the MAMPA study</t>
  </si>
  <si>
    <t>[Martin-Rioboo, Enrique; Perula de Torres, Luis A.] Univ Cordoba, Inst Maimonides Invest Biomed Cordoba IMIBIC, Hosp Reina Sofia, Cordoba, Spain; [Martin-Rioboo, Enrique; Garcia Criado, Emilio I.] Fuensanta Primary Care Hlth Ctr, Cordoba, Spain; [Perula de Torres, Luis A.] Dist Sanitario Cordoba &amp; Guadalquivir, Cordoba Teaching Unit Family Med, Cordoba, Spain; [Banegas, Jose R.] Univ Autonoma Madrid, Dept Prevent Med &amp; Publ Hlth, IdiPAZ, Madrid, Spain; [Banegas, Jose R.] CIBER Epidemiol &amp; Publ Hlth CIBERESP, Madrid, Spain; [Lobos-Bejarano, Jose M.] Area Este, Jazmin Primary Care Hlth Ctr, Madrid, Spain; [Brotons Cuixart, Carlos] Inst Invest Biomed St Pau, Sardenya Primary Care Hlth Ctr, Res Unit, Barcelona, Spain; [Martin-Carrillo, Pilar] Colmenarejo Primary Care Hlth Ctr, Madrid, Spain; [Martin-Rabadan Muro, Maria] Can Misses Primary Healthcare Ctr, Ibiza, Spain; [Egocheaga Cabello, M. Isabel] Isla de Oza Primary Care Hlth Ctr, Madrid, Spain; [Maiques Galan, Antoni] Manises Primary Care Hlth Ctr, Valencia, Spain</t>
  </si>
  <si>
    <t>Banegas, JR (reprint author), Univ Autonoma Madrid, Dept Prevent Med &amp; Publ Hlth, IdiPAZ, CIBERESP, Avda Arzobispo Morcillo 2, Madrid 28029, Spain.</t>
  </si>
  <si>
    <t>Banegas, JR; Ruilope, LM; Williams, B</t>
  </si>
  <si>
    <t>White-coat UnControlled Hypertension, Masked UnControlled Hypertension, and True UnControlled Hypertension, phonetic and mnemonic terms for treated hypertension phenotypes</t>
  </si>
  <si>
    <t>[Banegas, Jose R.; Ruilope, Luis M.] Univ Autonoma Madrid, Dept Prevent Med &amp; Publ Hlth, IdiPAZ, Avda Arzobispo Morcillo 2, Madrid 28029, Spain; [Banegas, Jose R.; Ruilope, Luis M.] CIBER Epidemiol &amp; Publ Hlth CIBERESP, Avda Arzobispo Morcillo 2, Madrid 28029, Spain; [Ruilope, Luis M.] Hosp Univ 12 Octubre, Inst Res I 12, Hypertens Unit, Madrid, Spain; [Ruilope, Luis M.] Hosp Univ 12 Octubre, Inst Res I 12, Cardiorenal Translat Res Lab, Madrid, Spain; [Ruilope, Luis M.] CIBER Cardiovasc CIBERCV, Madrid, Spain; [Ruilope, Luis M.] Univ Europea Madrid, Sch Doctoral Studies &amp; Res, Madrid, Spain; [Williams, Bryan] UCL, Inst Cardiovasc Sci, London, England; [Williams, Bryan] UCL Hosp Biomed Res Ctr, Natl Inst Hlth Res, London, England</t>
  </si>
  <si>
    <t>Banegas, JR (reprint author), Univ Autonoma Madrid, Dept Prevent Med &amp; Publ Hlth, IdiPAZ, Avda Arzobispo Morcillo 2, Madrid 28029, Spain.; Banegas, JR (reprint author), CIBER Epidemiol &amp; Publ Hlth CIBERESP, Avda Arzobispo Morcillo 2, Madrid 28029, Spain.</t>
  </si>
  <si>
    <t>Molina-Sanchez, P; Del Campo, L; Esteban, V; Rius, C; Chevre, R; Fuster, JJ; Ferrer, M; Redondo, JM; Andres, V</t>
  </si>
  <si>
    <t>Defective p27 phosphorylation at serine 10 affects vascular reactivity and increases abdominal aortic aneurysm development via Cox-2 activation</t>
  </si>
  <si>
    <t>JOURNAL OF MOLECULAR AND CELLULAR CARDIOLOGY</t>
  </si>
  <si>
    <t>[Molina-Sanchez, Pedro; Del Campo, Lara; Esteban, Vanesa; Rius, Cristina; Chevre, Raphael; Fuster, Jose J.; Miguel Redondo, Juan; Andres, Vicente] Ctr Nacl Invest Cardiovasc Carlos III CNIC, Madrid, Spain; [Del Campo, Lara; Rius, Cristina; Miguel Redondo, Juan; Andres, Vicente] Ctr Invest Biomed Red Enfermedades Cardiovasc CIB, Barcelona, Spain; [Ferrer, Mercedes] Univ Autonoma Madrid, Dept Physiol, Madrid, Spain; [Ferrer, Mercedes] Hosp La Paz Inst Hlth Res IdiPAZ, Cardiovasc Area, Madrid, Spain; [Molina-Sanchez, Pedro] Tisch Canc Inst Mt Sinai, New York, NY USA; [Esteban, Vanesa] IIS Fdn Jimenez Diaz, Madrid, Spain; [Rius, Cristina] Univ Europea Madrid, Sch Biomed &amp; Hlth Sci, Madrid, Spain; [Chevre, Raphael] Translat Lab Genet Med, Singapore, Singapore; [Fuster, Jose J.] Univ Virginia, Sch Med, Robert M Berne Cardiovasc Res Ctr, Charlottesville, VA 22908 USA</t>
  </si>
  <si>
    <t>Andres, V (reprint author), CNIC, Melchor Fernandez Almagro 3, Madrid 28029, Spain.</t>
  </si>
  <si>
    <t>0022-2828</t>
  </si>
  <si>
    <t>Palma-Milla, S; Lopez-Plaza, B; Santamaria, B; de Arriba-Sanchez, A; Bermejo, LM; Gomez-Candela, C</t>
  </si>
  <si>
    <t>New, Immunomodulatory, Oral Nutrition Formula for Use Prior to Surgery in Patients With Head and Neck Cancer: An Exploratory Study</t>
  </si>
  <si>
    <t>[Palma-Milla, Samara; Lopez-Plaza, Bricia; Santamaria, Beatriz; Bermejo, Laura M.; Gomez-Candela, Carmen] Autonomous Univ Madrid, La Paz Univ Hosp, Hosp La Paz, Dept Nutr,Inst Hlth Res IdiPAZ, Paseo Castellana 261, Madrid 28046, Spain; [de Arriba-Sanchez, Alvaro] Autonomous Univ Madrid, La Paz Univ Hosp, Hosp La Paz, Dept Otolaryngol,Inst Hlth Res IdiPAZ, Madrid, Spain</t>
  </si>
  <si>
    <t>Lopez-Plaza, B (reprint author), Autonomous Univ Madrid, La Paz Univ Hosp, Hosp La Paz, Dept Nutr,Inst Hlth Res IdiPAZ, Paseo Castellana 261, Madrid 28046, Spain.</t>
  </si>
  <si>
    <t>Rayego-Mateos, S; Morgado-Pascual, JL; Rodrigues-Diez, RR; Rodrigues-Diez, R; Falke, LL; Mezzano, S; Ortiz, A; Egido, J; Goldschmeding, R; Ruiz-Ortega, M</t>
  </si>
  <si>
    <t>Connective tissue growth factor induces renal fibrosis via epidermal growth factor receptor activation</t>
  </si>
  <si>
    <t>[Rayego-Mateos, Sandra; Luis Morgado-Pascual, Jose; Rodrigues-Diez, Raquel; Ruiz-Ortega, Marta] Univ Autonoma Madrid, Sch Med, Cellular Biol Renal Dis Lab, Madrid, Spain; [Rodrigues-Diez, Raul R.] Inst Invest Hosp Univ La Paz IdiPAZ, Madrid, Spain; [Falke, Lucas L.; Goldschmeding, Roel] Univ Med Ctr Utrecht, Dept Pathol, Utrecht, Netherlands; [Mezzano, Sergio] Univ Austral Chile, Sch Med, Div Nephrol, Valdivia, Chile; [Ortiz, Alberto; Egido, Jesus] UAM, Sch Med, Fdn Jimenez Diaz, IIS, Madrid, Spain; [Egido, Jesus] Spanish Biomed Res Ctr Diabet &amp; Associated Metab, Madrid, Spain</t>
  </si>
  <si>
    <t>Ruiz-Ortega, M (reprint author), Univ Autonoma Madrid, Cellular Biol Renal Dis Lab, Fdn Jimenez Diaz, Avda Reyes Catolicos 2, Madrid 28040, Spain.</t>
  </si>
  <si>
    <t>Fernandez Vazquez, Gumersindo; Reiter, Russel J; Agil, Ahmad</t>
  </si>
  <si>
    <t>Melatonin increases brown adipose tissue mass and function in Zucker diabetic fatty rats: implications for obesity control.</t>
  </si>
  <si>
    <t>Journal of pineal research</t>
  </si>
  <si>
    <t>Service of Endocrinology, University Clinical Hospital La Paz, Madrid, Spain.</t>
  </si>
  <si>
    <t>1600-079X</t>
  </si>
  <si>
    <t>2018 May (Epub 2018 Mar 25)</t>
  </si>
  <si>
    <t>e12472</t>
  </si>
  <si>
    <t>Puntmann, VG; Carr-White, G; Jabbour, A; Yu, CY; Gebker, R; Kelle, S; Rolf, A; Zitzmann, S; Peker, E; D'Angelo, T; Pathan, F; Elen; Valbuena, S; Hinojar, R; Arendt, C; Narula, J; Herrmann, E; Zeiher, AM; Nagel, E</t>
  </si>
  <si>
    <t>Native T1 and ECV of Noninfarcted Myocardium and Outcome in Patients With Coronary Artery Disease</t>
  </si>
  <si>
    <t>[Puntmann, Valentina G.; Peker, Elif; D'Angelo, Tommaso; Pathan, Faraz; Elen; Valbuena, Silvia; Hinojar, Rocio; Arendt, Christophe; Nagel, Eike] Goethe Univ Frankfurt, Inst Expt &amp; Translat Cardiac Imaging, DZHK Ctr Cardiovasc Imaging, Frankfurt, Germany; [Puntmann, Valentina G.; Carr-White, Gerry; Nagel, Eike] Guys &amp; St Thomas NHS Trust, Dept Cardiovasc Serv, London, England; [Puntmann, Valentina G.; Zeiher, Andreas M.; Nagel, Eike] Univ Hosp Frankfurt, Dept Cardiol, Frankfurt, Germany; [Carr-White, Gerry] Kings Coll Hosp NHS Trust, Denmark Hill, London, England; [Jabbour, Andrew; Yu, Chung-Yao] St Vincents Univ, Dept Cardiol, Sydney, NSW, Australia; [Gebker, Rolf; Kelle, Sebastian] German Heart Inst Berlin, Dept Cardiol, Berlin, Germany; [Rolf, Andreas; Zitzmann, Sabine] Univ Giessen, Kerckhoff Hosp, Dept Cardiol, Bad Nauheim, Germany; [Peker, Elif] Ankara Univ Hosp, Dept Radiol, Ankara, Turkey; [D'Angelo, Tommaso] G Martino Univ Hosp Messina, Dept Biomed Sci &amp; Morphol &amp; Funct Imaging, Messina, Italy; [Pathan, Faraz] Menzies Inst Med Res, Dept Cardiovasc Imaging, Hobart, Tas, Australia; [Elen] Univ Hosp Jakarta, Dept Cardiol, Jakarta, Indonesia; [Valbuena, Silvia] Univ Hosp La Paz, Dept Cardiol, Madrid, Spain; [Hinojar, Rocio] Univ Hosp Ramon &amp; Cajal, Dept Cardiol, Madrid, Spain; [Arendt, Christophe; Nagel, Eike] Univ Hosp Frankfurt, Dept Radiol, Frankfurt, Germany; [Narula, Jagat] Mt Sinai Sch Med, Dept Cardiol, New York, NY USA; [Herrmann, Eva] Goethe Univ Frankfurt, DZHK Inst Biostat &amp; Math Modelling, Frankfurt, Germany</t>
  </si>
  <si>
    <t>Puntmann, VG (reprint author), Goethe Univ Hosp Frankfurt, Inst Expt &amp; Translat Cardiac Imaging, DZHK Ctr Cardiovasc Imaging, Theodor Stern Kai 7, D-60590 Frankfurt 7, Germany.</t>
  </si>
  <si>
    <t>Moreno-Cubero, E; Subira, D; Sanz-de-Villalobos, E; Parra-Cid, T; Madejon, A; Miquel, J; Olveira, A; Gonzalez-Praetorius, A; Garcia-Samaniego, J; Larrubia, JR</t>
  </si>
  <si>
    <t>According to Hepatitis C Virus (HCV) Infection Stage, Interleukin-7 Plus 4-1BB Triggering Alone or Combined with PD-1 Blockade Increases TRAF1(low) HCV-Specific CD8(+) Cell Reactivity</t>
  </si>
  <si>
    <t>[Moreno-Cubero, Elia; Sanz-de-Villalobos, Eduardo; Miquel, Joaquin; Larrubia, Juan-Ramon] Hosp Univ Guadalajara, Sect Digest Dis, Translat Hepatol Unit, Guadalajara, Spain; [Moreno-Cubero, Elia] Univ Alcala De Henares, Dept Biol Syst, Madrid, Spain; [Subira, Dolores] Hosp Univ Guadalajara, Serv Hematol, Guadalajara, Spain; [Parra-Cid, Trinidad] Hosp Univ Guadalajara, Serv Biochem, Guadalajara, Spain; [Madejon, Antonio; Olveira, Antonio; Garcia-Samaniego, Javier] Hosp Univ La Paz, Liver Unit, CIBERehd, IdiPaz, Madrid, Spain; [Gonzalez-Praetorius, Alejandro] Hosp Univ Guadalajara, Serv Microbiol, Guadalajara, Spain; [Larrubia, Juan-Ramon] Univ Alcala De Henares, Dept Med &amp; Med Specialties, Madrid, Spain</t>
  </si>
  <si>
    <t>Larrubia, JR (reprint author), Hosp Univ Guadalajara, Sect Digest Dis, Translat Hepatol Unit, Guadalajara, Spain.; Larrubia, JR (reprint author), Univ Alcala De Henares, Dept Med &amp; Med Specialties, Madrid, Spain.</t>
  </si>
  <si>
    <t>UNSP e01443-17</t>
  </si>
  <si>
    <t>Fuentes, B</t>
  </si>
  <si>
    <t>Antidiabetic drugs for stroke prevention in patients with type-2 diabetes. The neurologist's point of view</t>
  </si>
  <si>
    <t>MEDICINA CLINICA</t>
  </si>
  <si>
    <t>[Fuentes, Blanca] Univ Autonoma Madrid, Hosp Univ La Paz, Serv Neurol, IdiPAZ, Madrid, Spain; [Fuentes, Blanca] Univ Autonoma Madrid, Hosp Univ La Paz, Ctr Ictus, IdiPAZ, Madrid, Spain</t>
  </si>
  <si>
    <t>Fuentes, B (reprint author), Univ Autonoma Madrid, Hosp Univ La Paz, Serv Neurol, IdiPAZ, Madrid, Spain.; Fuentes, B (reprint author), Univ Autonoma Madrid, Hosp Univ La Paz, Ctr Ictus, IdiPAZ, Madrid, Spain.</t>
  </si>
  <si>
    <t>APR 13</t>
  </si>
  <si>
    <t>Diaz de la Noval, B; Frias Aldeguer, L; Angeles Leal Garcia, M; Garcia Lopez, E; Diaz Almiron, M; Herrera de la Muela, M</t>
  </si>
  <si>
    <t>Increasing survival of metastatic breast cancer through locoregional surgery</t>
  </si>
  <si>
    <t>MINERVA GINECOLOGICA</t>
  </si>
  <si>
    <t>[Diaz de la Noval, Begona] La Paz Univ Hosp, Dept Gynecol &amp; Obstet, Unit Gynecol Oncol, Res Inst IdiPAZ, Paseo Castellana 261, Madrid 28046, Spain; [Frias Aldeguer, Laura; Angeles Leal Garcia, Maria; Garcia Lopez, Enrique; Herrera de la Muela, Maria] La Paz Univ Hosp, Dept Gynecol &amp; Obstet, Multidisciplinary Unit Breast Dis, Res Inst IdiPAZ, Madrid, Spain; [Diaz Almiron, Mariana] Res Inst IdiPAZ, Dept Biostat, Madrid, Spain</t>
  </si>
  <si>
    <t>Diaz de la Noval, B (reprint author), La Paz Univ Hosp, Dept Gynecol &amp; Obstet, Unit Gynecol Oncol, Res Inst IdiPAZ, Paseo Castellana 261, Madrid 28046, Spain.</t>
  </si>
  <si>
    <t>0026-4784</t>
  </si>
  <si>
    <t>Linares-Espinos, Estefania; Carneiro, Arie; Martinez-Salamanca, Juan I; Bianco, Fernando; Castro-Alfaro, Adalberto; Cathelineau, Xavier; Valerio, Massimo; Sanchez-Salas, Rafael</t>
  </si>
  <si>
    <t>New technologies and techniques for prostate cancer focal therapy: a review of the current literature.</t>
  </si>
  <si>
    <t>Minerva urologica e nefrologica</t>
  </si>
  <si>
    <t>Department of Urology, University Hospital La Paz, Madrid, Spain.</t>
  </si>
  <si>
    <t>2018 Apr 16 (Epub 2018 Apr 16)</t>
  </si>
  <si>
    <t>Budni, J; Molz, S; Dal-Cim, T; Martin-de-Saavedra, MD; Egea, J; Lopez, MG; Tasca, CI; Rodrigues, ALS</t>
  </si>
  <si>
    <t>Folic Acid Protects Against Glutamate-Induced Excitotoxicity in Hippocampal Slices Through a Mechanism that Implicates Inhibition of GSK-3 beta and iNOS</t>
  </si>
  <si>
    <t>[Budni, Josiane; Dal-Cim, Tharine; Tasca, Carla Ines; Severo Rodrigues, Ana Lucia] Univ Fed Santa Catarina, Dept Biochem, BR-88040900 Florianopolis, SC, Brazil; [Budni, Josiane] Univ Extremo Sul Catarinense, Unidade Acad Ciencias Saude, Programa Posgrad Ciencias Saude, Lab Neurociencias, Criciuma, SC, Brazil; [Budni, Josiane] Univ Extremo Sul Catarinense, Unidade Acad Ciencias Saude, Programa Posgrad Ciencias Saude, Lab Doencas Neurodegenerat, Criciuma, SC, Brazil; [Budni, Josiane] Univ Southern Santa Catarina UNESC, Acad Unit Hlth Sci, Grad Program Hlth Sci, Neurosci Lab, BR-8806000 Criciuma, SC, Brazil; [Budni, Josiane] Univ Southern Santa Catarina UNESC, Acad Unit Hlth Sci, Grad Program Hlth Sci, Neurodegenerat Dis Lab, BR-8806000 Criciuma, SC, Brazil; [Molz, Simone] Univ Contestado, Pharm Sch, BR-89460000 Canoinhas, SC, Brazil; [Dolores Martin-de-Saavedra, Maria; Egea, Javier; Lopez, Manuela G.] Univ Autonoma Madrid, Dept Pharmacol &amp; Therapeut, Madrid 28050, Spain; [Dolores Martin-de-Saavedra, Maria; Egea, Javier; Lopez, Manuela G.] Univ Autonoma Madrid, Inst Teofilo Hernando, Madrid, Spain; [Egea, Javier; Lopez, Manuela G.] Univ Autonoma Madrid, Dept Farmacol, IdiPAZ, HIV Unit,Hosp La Paz,Autonoma Univ,Sch Med, Madrid, Spain</t>
  </si>
  <si>
    <t>Budni, J (reprint author), Univ Fed Santa Catarina, Dept Biochem, BR-88040900 Florianopolis, SC, Brazil.; Budni, J (reprint author), Univ Extremo Sul Catarinense, Unidade Acad Ciencias Saude, Programa Posgrad Ciencias Saude, Lab Neurociencias, Criciuma, SC, Brazil.; Budni, J (reprint author), Univ Extremo Sul Catarinense, Unidade Acad Ciencias Saude, Programa Posgrad Ciencias Saude, Lab Doencas Neurodegenerat, Criciuma, SC, Brazil.; Budni, J (reprint author), Univ Southern Santa Catarina UNESC, Acad Unit Hlth Sci, Grad Program Hlth Sci, Neurosci Lab, BR-8806000 Criciuma, SC, Brazil.; Budni, J (reprint author), Univ Southern Santa Catarina UNESC, Acad Unit Hlth Sci, Grad Program Hlth Sci, Neurodegenerat Dis Lab, BR-8806000 Criciuma, SC, Brazil.</t>
  </si>
  <si>
    <t>Sanchez-Iranzo, H; Galardi-Castilla, M; Minguillon, C; Sanz-Morejon, A; Gonzalez-Rosa, JM; Felker, A; Ernst, A; Guzman-Martinez, G; Mosimann, C; Mercader, N</t>
  </si>
  <si>
    <t>Tbx5a lineage tracing shows cardiomyocyte plasticity during zebrafish heart regeneration</t>
  </si>
  <si>
    <t>[Sanchez-Iranzo, Hector; Galardi-Castilla, Maria; Sanz-Morejon, Andres; Gonzalez-Rosa, Juan Manuel; Mercader, Nadia] Ctr Nacl Invest Cardiovasc CNIC ISCIII, Dev Epicardium &amp; Its Role Regenerat Grp, Melchor Fernandez Almagro 3, Madrid 28029, Spain; [Minguillon, Carolina] CSIC Inst Biol Mol Barcelona, Parc Cient Barcelona C Baldiri i Reixac 10, Barcelona 08028, Spain; [Sanz-Morejon, Andres; Ernst, Alexander; Mercader, Nadia] Univ Bern, Inst Anat, CH-3000 Bern 9, Switzerland; [Gonzalez-Rosa, Juan Manuel] Massachusetts Gen Hosp, Cardiovasc Res Ctr, Boston, MA 02114 USA; [Gonzalez-Rosa, Juan Manuel] Harvard Med Sch, Boston, MA 02114 USA; [Felker, Anastasia; Mosimann, Christian] Univ Zurich, Inst Mol Life Sci, CH-8057 Zurich, Switzerland; [Guzman-Martinez, Gabriela] Hosp Univ La Paz, IdiPAZ, Madrid 28046, Spain; [Minguillon, Carolina] Pasqual Maragall Fdn, Barcelonabeta Brain Res Ctr, Barcelona 08005, Spain</t>
  </si>
  <si>
    <t>Mercader, N (reprint author), Ctr Nacl Invest Cardiovasc CNIC ISCIII, Dev Epicardium &amp; Its Role Regenerat Grp, Melchor Fernandez Almagro 3, Madrid 28029, Spain.; Mercader, N (reprint author), Univ Bern, Inst Anat, CH-3000 Bern 9, Switzerland.</t>
  </si>
  <si>
    <t>JAN 30</t>
  </si>
  <si>
    <t>Brain disease, connectivity, plasticity and cognitive therapy: A neurological view of mental disorders</t>
  </si>
  <si>
    <t>[Lubrini, G.; Martin-Montes, A.; Diez-Ascaso, O.; Diez-Tejedor, E.] Univ Autonoma Madrid, Inst Invest IdiPAZ, Hosp Univ La Paz, Area Neurociencias,Serv Neurol,Ctr Ictus, Madrid, Spain</t>
  </si>
  <si>
    <t>Diez-Tejedor, E (reprint author), Univ Autonoma Madrid, Inst Invest IdiPAZ, Hosp Univ La Paz, Area Neurociencias,Serv Neurol,Ctr Ictus, Madrid, Spain.</t>
  </si>
  <si>
    <t>Torres, Rosa J; Puig, Juan G</t>
  </si>
  <si>
    <t>Aicar effect in early neuronal development.</t>
  </si>
  <si>
    <t>Nucleosides, nucleotides &amp; nucleic acids</t>
  </si>
  <si>
    <t>a Department of Biochemistry , La Paz University Hospital , IdiPaz , Madrid , Spain and Center for Biomedical Network Research on Rare Diseases (CIBERER) , ISCIII , Spain.</t>
  </si>
  <si>
    <t>1532-2335</t>
  </si>
  <si>
    <t>2018 Apr 10 (Epub 2018 Apr 10)</t>
  </si>
  <si>
    <t>Pett, SL; Kunisaki, KM; Wentworth, D; Griffin, TJ; Kalomenidis, I; Nahra, R; Sanchez, RM; Hodgson, SW; Ruxrungtham, K; Dwyer, D; Davey, RT; Wendt, CH</t>
  </si>
  <si>
    <t>Increased Indoleamine-2,3-Dioxygenase Activity Is Associated With Poor Clinical Outcome in Adults Hospitalized With Influenza in the INSIGHT FLU003Plus Study</t>
  </si>
  <si>
    <t>[Pett, Sarah L.] UCL, Inst Clin Trials &amp; Methodol, MRC CTU, London, England; [Pett, Sarah L.] UCL, Clin Res Grp, Infect &amp; Populat Hlth, London, England; [Pett, Sarah L.] Univ New South Wales, Kirby Inst, Kensington, NSW, Australia; [Kunisaki, Ken M.; Hodgson, Shane W.; Wendt, Chris H.] Minneapolis VA Hlth Care Syst, Minneapolis, MN USA; [Kunisaki, Ken M.; Wendt, Chris H.] Univ Minnesota, Div Pulm Allergy Crit Care &amp; Sleep Med, Minneapolis, MN USA; [Wentworth, Deborah] Univ Minnesota, Div Biostat, Minneapolis, MN USA; [Griffin, Timothy J.] Univ Minnesota, Dept Biochem Mol Biol &amp; Biophys, Minneapolis, MN USA; [Kalomenidis, Ioannis] Univ Athens, Sch Med, Evangelismos Gen Hosp, Dept Crit Care &amp; Pulm Med 1, Athens, Greece; [Nahra, Raquel] Cooper Univ Hosp, Div Infect Dis, Camden, NJ USA; [Montejano Sanchez, Rocio] Hosp La Paz, Madrid, Spain; [Ruxrungtham, Kiat] Thai Red Cross AIDS Res Ctr, HIV NAT, Bangkok, Thailand; [Ruxrungtham, Kiat] Chulalongkorn Univ, Fac Med, Bangkok, Thailand; [Dwyer, Dominic] Pathol West, Inst Clin Pathol &amp; Med Res, Westmead, NSW, Australia; [Dwyer, Dominic] Westmead Hosp, NSW Hlth Pathol, Westmead, NSW, Australia; [Dwyer, Dominic] Univ Sydney, Westmead, NSW, Australia; [Davey, Richard T.] NIAID, NIH, 9000 Rockville Pike, Bethesda, MD 20892 USA</t>
  </si>
  <si>
    <t>Pett, SL (reprint author), UCL, MRC CTU, Aviat House 125, London WC2B 6NH, England.</t>
  </si>
  <si>
    <t>UNSP ofx228</t>
  </si>
  <si>
    <t>Pajares, M; Cuadrado, A; Engedal, N; Jirsova, Z; Cahova, M</t>
  </si>
  <si>
    <t>The Role of Free Radicals in Autophagy Regulation: Implications for Ageing</t>
  </si>
  <si>
    <t>[Pajares, M.; Cuadrado, A.] Autonomous Univ Madrid, Inst Invest Sanitaria La Paz IdiPaz, Inst Invest Biomed Alberto Sols UAM CSIC, Madrid, Spain; [Pajares, M.; Cuadrado, A.] Autonomous Univ Madrid, Fac Med, Dept Biochem, Madrid, Spain; [Pajares, M.; Cuadrado, A.] ISCIII, Ctr Invest Biomed Red Enfermedades Neurodegenerat, Madrid, Spain; [Engedal, N.] Univ Oslo, Ctr Mol Med Norway NCMM, Nord EMBL Partnership Mol Med, N-0318 Oslo, Norway; [Jirsova, Z.; Cahova, M.] Inst Clin &amp; Expt Med, Ctr Expt Med, Videnska 1958, Prague, Czech Republic</t>
  </si>
  <si>
    <t>Cahova, M (reprint author), Inst Clin &amp; Expt Med, Ctr Expt Med, Videnska 1958, Prague, Czech Republic.</t>
  </si>
  <si>
    <t>Walsh, R; North, J; Cordoro, KM; Bandera, AIR; Kristal, L; Frieden, IJ</t>
  </si>
  <si>
    <t>Midline anterior neck inclusion cyst: A novel superficial congenital developmental anomaly of the neck</t>
  </si>
  <si>
    <t>[Walsh, Rabina] Univ Calif San Francisco, Dept Dermatol, San Francisco, CA 94143 USA; [North, Jeffrey] Univ Calif San Francisco, Dept Dermatopathol, San Francisco, CA 94143 USA; [Cordoro, Kelly M.; Frieden, Ilona J.] Univ Calif San Francisco, Dept Dermatol, Div Pediat Dermatol, San Francisco, CA 94143 USA; [Rodriguez Bandera, Ana Isabel] Univ Hosp La Paz, Dept Dermatol, Madrid, Spain; [Kristal, Leonard] SUNY Stony Brook, Dept Dermatol, Stony Brook, NY 11794 USA</t>
  </si>
  <si>
    <t>Frieden, IJ (reprint author), Univ Calif San Francisco, Dept Dermatol, Div Pediat Dermatol, San Francisco, CA 94143 USA.</t>
  </si>
  <si>
    <t>Cuadrado, A; Manda, G; Hassan, A; Alcaraz, MJ; Barbas, C; Daiber, A; Ghezzi, P; Leon, R; Lopez, MG; Oliva, B; Pajares, M; Rojo, AI; Robledinos-Anton, N; Valverde, AM; Guney, E; Schmidt, HHHW</t>
  </si>
  <si>
    <t>Transcription Factor NRF2 as a Therapeutic Target for Chronic Diseases: A Systems Medicine Approach</t>
  </si>
  <si>
    <t>PHARMACOLOGICAL REVIEWS</t>
  </si>
  <si>
    <t>[Cuadrado, Antonio; Pajares, Marta; Rojo, Ana I.; Robledinos-Anton, Natalia] Autonomous Univ Madrid, Ctr Invest Biomed Red Enfermedades Neurodegenerat, Inst Invest Sanitaria La Paz IdiPaz, CSIC Ctr Super Invest Biomed,Fac Med,Dept Biochem, Madrid, Spain; [Cuadrado, Antonio; Pajares, Marta; Rojo, Ana I.; Robledinos-Anton, Natalia] Autonomous Univ Madrid, Inst Invest Biomed Alberto Sols, Fac Med, CSIC Ctr Super Invest Biomed,UAM, Madrid, Spain; [Cuadrado, Antonio; Manda, Gina] Victor Babes Natl Inst Pathol, Bucharest, Romania; [Hassan, Ahmed; Schmidt, Harald H. H. W.] Maastricht Univ, Dept Pharmacol &amp; Personalized Med, Fac Hlth Med &amp; Life Sci, Sch Cardiovasc Med, Maastricht, Netherlands; [Jose Alcaraz, Maria] Univ Valencia, Univ Politecn Valencia, Inst Interuniv Invest Reconocimie Mol &amp; Desarroll, Valencia, Spain; [Barbas, Coral] Univ CEU Ctr Estudios Univ San Pablo, Ctr Metabol &amp; Bioanal, Fac Farm, Madrid, Spain; [Daiber, Andreas] Johannes Gutenberg Univ Mainz, Ctr Cardiol, Med Ctr, Cardiol Lab Mol Cardiol 1, Mainz, Germany; [Ghezzi, Pietro] Brighton &amp; Sussex Med Sch, Brighton, E Sussex, England; [Leon, Rafael; Lopez, Manuela G.] Univ Autonoma Madrid, Inst Teofilo Hernando, Fac Med, Madrid, Spain; [Leon, Rafael; Lopez, Manuela G.] Univ Autonoma Madrid, Dept Farmacol &amp; Terapeut, Madrid, Spain; [Leon, Rafael; Lopez, Manuela G.] Hosp Univ Princesa, Inst Invest Sanitaria, Serv Farmacol Clin, Madrid, Spain; [Oliva, Baldo; Guney, Emre] Univ Pompeu Fabra, GRIB Unidad Invest Informat Biomed, Dept Expt &amp; Hlth Sci, Barcelona, Spain; [Cuadrado, Antonio; Valverde, Angela M.] UAM, Inst Invest Biomed Alberto Sols, CSIC, C Arturo Duperier 4, Madrid 28029, Spain; [Valverde, Angela M.] Ctr Invest Biomed Red Diabet &amp; Enfermedades Metab, Madrid, Spain; [Guney, Emre] Univ Pompeu Fabra, Struct Bioinformat Lab, Dept Expt &amp; Hlth Sci, Barcelona, Spain</t>
  </si>
  <si>
    <t>Cuadrado, A (reprint author), UAM, Inst Invest Biomed Alberto Sols, CSIC, C Arturo Duperier 4, Madrid 28029, Spain.; Guney, E (reprint author), Univ Pompeu Fabra, GRIB, Dept Expt &amp; Hlth Sci, Barcelona 08003, Spain.</t>
  </si>
  <si>
    <t>0031-6997</t>
  </si>
  <si>
    <t>Pulido-Valdeolivas, I; Gomez-Andres, D; Martin-Gonzalo, JA; Rodriguez-Andonaegul, I; Lopez-Lopez, J; Pascual-Pascual, SI; Rausell, E</t>
  </si>
  <si>
    <t>Gait phenotypes in paediatric hereditary spastic paraplegia revealed by dynamic time warping analysis and random forests</t>
  </si>
  <si>
    <t>[Pulido-Valdeolivas, Irene; Gomez-Andres, David; Andres Martin-Gonzalo, Juan; Lopez-Lopez, Javier; Rausell, Estrella] Univ Autonoma Madrid, Dept Anat Histol &amp; Neurosci, TRADESMA IdiPaz, Madrid, Spain; [Pulido-Valdeolivas, Irene] Univ Barcelona, Inst Biomed Res August Pi Sunyer, Hosp Clin Barcelona, Ctr Neuroimmunol, Barcelona, Spain; [Pulido-Valdeolivas, Irene] Univ Barcelona, Inst Biomed Res August Pi Sunyer, Hosp Clin Barcelona, Serv Neurol, Barcelona, Spain; [Gomez-Andres, David] Hosp Univ Vall dHebron, Vall dHebron Inst Recerca, Child Neurol Unit, Barcelona, Spain; [Andres Martin-Gonzalo, Juan; Rodriguez-Andonaegul, Irene] Univ Autonoma Madrid, Sch Physiotherapy ONCE, Madrid, Spain; [Lopez-Lopez, Javier] Hosp Univ Infanta Sofia, Dept Phys Med &amp; Rehabil, Madrid, Spain; [Ignacio Pascual-Pascual, Samuel] Univ Autonoma Madrid, Hosp Univ La Paz, Dept Child Neurol, TRADESMA IdiPaz, Madrid, Spain</t>
  </si>
  <si>
    <t>Pulido-Valdeolivas, I; Rausell, E (reprint author), Univ Autonoma Madrid, Dept Anat Histol &amp; Neurosci, TRADESMA IdiPaz, Madrid, Spain.; Pulido-Valdeolivas, I (reprint author), Univ Barcelona, Inst Biomed Res August Pi Sunyer, Hosp Clin Barcelona, Ctr Neuroimmunol, Barcelona, Spain.; Pulido-Valdeolivas, I (reprint author), Univ Barcelona, Inst Biomed Res August Pi Sunyer, Hosp Clin Barcelona, Serv Neurol, Barcelona, Spain.</t>
  </si>
  <si>
    <t>e0192345</t>
  </si>
  <si>
    <t>Calonge, MAM; Loza, SMM; Itza, N</t>
  </si>
  <si>
    <t>Response to: Madelung deformity</t>
  </si>
  <si>
    <t>[Munoz Calonge, Maria Amelia; Murias Loza, Sara M.] Hosp La Paz, Reumatol Pediat, Madrid, Spain; [Itza, Nerea] Hosp La Paz, Endocrinol Pediat, Madrid, Spain</t>
  </si>
  <si>
    <t>Calonge, MAM (reprint author), Hosp La Paz, Reumatol Pediat, Madrid, Spain.</t>
  </si>
  <si>
    <t>Malo, S; Aguilar-Palacio, I; Feja, C; Menditto, E; Lallana, MJ; Andrade, E; Casasnovas, JA; Rabanaque, MJ</t>
  </si>
  <si>
    <t>Persistence With Statins in Primary Prevention of Cardiovascular Disease: Findings From a Cohort of Spanish Workers</t>
  </si>
  <si>
    <t>[Malo, Sara; Aguilar-Palacio, Isabel; Feja, Cristina; Jose Rabanaque, Maria] Univ Zaragoza, Dept Med Prevent &amp; Salud Publ, Fdn Inst Invest Sanitaria Aragon IIS Aragon, Zaragoza, Spain; [Menditto, Enrica] Univ Napoli Federico II, CIRFF, Naples, Italy; [Jesus Lallana, Maria] IIS Aragon, Serv Aragones Salud, Zaragoza, Spain; [Andrade, Elena] Univ Autonoma Madrid, Dept Med Prevent &amp; Salud Publ, IdiPaz, Madrid, Spain; [Andrade, Elena] CIBERESP, Madrid, Spain; [Antonio Casasnovas, Jose] Univ Zaragoza, Dept Med Psiquiatria &amp; Dermatol, Fdn Inst Invest Sanitaria Aragon IIS Aragon, Zaragoza, Spain</t>
  </si>
  <si>
    <t>Malo, S (reprint author), Univ Zaragoza, Dept Med Prevent &amp; Salud Publ, C Domingo Miral S-N, E-50009 Zaragoza, Spain.</t>
  </si>
  <si>
    <t>Barreiro-Perez, M; Li, CH; Mesa, D; Fernandez-Golfin, C; Lopez-Fernandez, T; de Isla, LP</t>
  </si>
  <si>
    <t>Selection of the Best of 2017 in Cardiac Imaging and Structural Interventionism</t>
  </si>
  <si>
    <t>[Barreiro-Perez, Manuel] Complejo Asistencial Univ Salamanca, Serv Cardiol, IBSAL, CIBERCV, Salamanca, Spain; [Hion Li, Chi] Univ Autonoma Barcelona, Serv Cardiol, Hosp Santa Creu &amp; St Pau, IIB St Pau,CIBERCV, Barcelona, Spain; [Mesa, Dolores] Hosp Reina Sofia, Serv Cardiol, Cordoba, Spain; [Fernandez-Golfin, Covadonga] CIBERCV, Inst Ramon &amp; Cajal Invest Sanitaria IRYCIS, Hosp Ramon &amp; Cajal, Serv Cardiol, Madrid, Spain; [Lopez-Fernandez, Teresa] Hosp Univ La Paz, IdiPaz, CIBERCV, Serv Cardiol, Madrid, Spain; [Perez de Isla, Leopoldo] Univ Complutense, Inst Cardiovasc, Hosp Clin San Carlos,IdISSC, Serv Cardiol, Madrid, Spain</t>
  </si>
  <si>
    <t>Barreiro-Perez, M (reprint author), Complejo Asistencial Univ Salamanca, Serv Cardiol, IBSAL, CIBERCV, Salamanca, Spain.</t>
  </si>
  <si>
    <t>Lopez-Fernandez, T; Martin-Garcia, A; del Castillo, SV; Mitroi, C</t>
  </si>
  <si>
    <t>Selection of the Best of 2017 on Cardio-oncology. What Should We Know?</t>
  </si>
  <si>
    <t>[Lopez-Fernandez, Teresa] Hosp Univ La Paz, Serv Cardiol, Inst Invest La Paz, IdiPaz,CIBERCV, Madrid, Spain; [Lopez-Fernandez, Teresa; Martin-Garcia, Ana; Mitroi, Cristina] SEC SEOM SEOR SEHH, Comis Trabajo Cardiooncol, Madrid, Spain; [Martin-Garcia, Ana] Complejo Asistencial Univ Salamanca CAUSA, Inst Invest Biomed Salamanca IBSAL, CIBERCV, Serv Cardiol, Salamanca, Spain; [Velasco del Castillo, Sonia] Hosp Galdakao, Serv Cardiol, Vizcaya, Spain; [Mitroi, Cristina] Hosp Univ Puerta de Hierro, Serv Cardiol, Madrid, Spain</t>
  </si>
  <si>
    <t>Lopez-Fernandez, T (reprint author), Hosp Univ La Paz, Serv Cardiol, Inst Invest La Paz, IdiPaz,CIBERCV, Madrid, Spain.; Lopez-Fernandez, T (reprint author), SEC SEOM SEOR SEHH, Comis Trabajo Cardiooncol, Madrid, Spain.</t>
  </si>
  <si>
    <t>Tejedor, PN; Doza, JP; Castano, JAT; Valls, ABE; Reguero, JJR; Menaca, AM; Gonzalez, IH; Zamora, HB; Badia, PDL; Subias, PE</t>
  </si>
  <si>
    <t>Variable Expressivity of a Founder Mutation in the EIF2AK4 Gene in Hereditary Pulmonary Veno-occlusive Disease and Its Impact on Survival</t>
  </si>
  <si>
    <t>[Navas Tejedor, Paula] Univ Complutense Madrid, Hosp Univ Gregorio Maranon, Fac Med, Serv Cardiol, Madrid, Spain; [Palomino Doza, Julian] Hosp Univ 12 Octubre, Unidad Cardiopatias Familiares, Serv Cardiol, Madrid, Spain; [Palomino Doza, Julian; Gonzalez, Ignacio Hernandez; Bueno Zamora, Hector; Escribano Subias, Pilar] Univ Complutense Madrid, Hosp Univ 12 Octubre, Fac Med, Serv Cardiol, Madrid, Spain; [Tenorio Castano, Jair Antonio; Lapunzina Badia, Pablo Daniel] Univ Autonoma Madrid, Inst Genet Med &amp; Mol INGEMM, Inst Invest La Paz IdiPAZ, Hosp Univ La Paz, Madrid, Spain; [Tenorio Castano, Jair Antonio; Lapunzina Badia, Pablo Daniel] Inst Salud Carlos Ill, Ctr Invest Biomed Red Enfermedades Raras CIBERER, Madrid, Spain; [Enguita Valls, Ana Belen] Hosp Univ 12 Octubre, Serv Anat Patol, Madrid, Spain; [Rodriguez Reguero, Jose Julian] Hosp Cent Asturias, Serv Cardiol, Oviedo, Asturias, Spain; [Martinez Menaca, Amaya] Hosp Univ Marques Valdecilla, Serv Neumol, Santander, Cantabria, Spain; [Gonzalez, Ignacio Hernandez; Escribano Subias, Pilar] Hosp Univ 12 Octubre, Serv Cardiol, Unidad Multidisciplinar Hipertens Pulm, Avda Cordoba S-N, Madrid 28041, Spain; [Bueno Zamora, Hector; Escribano Subias, Pilar] Inst Salud Carlos III, Ctr Invest Biomed Red Enfermedades Cardiovasc CIB, Madrid, Spain; [Bueno Zamora, Hector] CNIC, Madrid, Spain</t>
  </si>
  <si>
    <t>Subias, PE (reprint author), Hosp Univ 12 Octubre, Serv Cardiol, Unidad Multidisciplinar Hipertens Pulm, Avda Cordoba S-N, Madrid 28041, Spain.</t>
  </si>
  <si>
    <t>Perez-Lopez, A; Valades, D; Martinez, CV; Blanco, AID; Bujan, J; Garcia-Honduvilla, N</t>
  </si>
  <si>
    <t>Serum IL-15 and IL-15R levels are decreased in lean and obese physically active humans</t>
  </si>
  <si>
    <t>[Perez-Lopez, A.; Bujan, J.; Garcia-Honduvilla, N.] Univ Alcala De Henares, Dept Med &amp; Med Special, Fac Med &amp; Hlth Sci, Biomed Res Networking Ctr Bioengn Biomat &amp; Nanome, Madrid, Spain; [Perez-Lopez, A.; Valades, D.] Univ Alcala De Henares, Dept Biomed Sci, Fac Med &amp; Hlth Sci, Area Sport &amp; Phys Educ, Madrid, Spain; [Vazquez Martinez, C.] Hosp Univ Fdn Jimenez Diaz, Dept Endocrinol &amp; Nutr, Madrid, Spain; [de Cos Blanco, A. I.] Hosp La Paz, Dept Nutr, Madrid, Spain</t>
  </si>
  <si>
    <t>Perez-Lopez, A (reprint author), Univ Alcala De Henares, Dept Med &amp; Especialidades Med, Fac Med &amp; Ciencias Salud, Madrid, Spain.</t>
  </si>
  <si>
    <t>Baldan-Martin, M; Lopez, JA; Corbacho-Alonso, N; Martinez, PJ; Rodriguez-Sanchez, E; Mourino-Alvarez, L; Sastre-Oliva, T; Martin-Rojas, T; Rincon, R; Calvo, E; Vazquez, J; Vivanco, F; Padial, LR; Alvarez-Llamas, G; Ruiz-Hurtado, G; Ruilope, LM; Barderas, MG</t>
  </si>
  <si>
    <t>Potential role of new molecular plasma signatures on cardiovascular risk stratification in asymptomatic individuals</t>
  </si>
  <si>
    <t>[Baldan-Martin, Montserrat; Corbacho-Alonso, Nerea; Mourino-Alvarez, Laura; Sastre-Oliva, Tamara; Martin-Rojas, Tatiana; Rincon, Raul; Barderas, Maria G.] HNP, Dept Vasc Physiopathol, SESCAM, Toledo, Spain; [Lopez, Juan A.; Vazquez, Jesus] CNIC, Cardiovasc Prote Lab, Madrid, Spain; [Lopez, Juan A.; Vazquez, Jesus] CNIC, CIBER CV, Madrid, Spain; [Martinez, Paula J.; Vivanco, Fernando; Alvarez-Llamas, Gloria] IIS Fdn Jimenez Diaz, Dept Immunol, Madrid, Spain; [Rodriguez-Sanchez, Elena; Ruiz-Hurtado, Gema; Ruilope, Luis M.] Hosp Univ 12 Octubre, Inst Invest I 12, Lab Hypertens &amp; Cardiovasc Risk, Madrid, Spain; [Calvo, Eva] Ibermutuamur, Madrid, Spain; [Vivanco, Fernando] Univ Complutense, Dept Bioquim &amp; Biol Mol 1, Madrid, Spain; [Padial, Luis R.] Complejo Hosp Toledo, Dept Cardiol, SESCAM, Toledo, Spain; [Ruilope, Luis M.] Univ Autonoma Madrid, Sch Med, Dept Prevent Med &amp; Publ Hlth, IdiPAZ, Madrid, Spain; [Ruilope, Luis M.] CIBER Epidemiol &amp; Publ Hlth CIBERESP, Madrid, Spain; [Ruilope, Luis M.] Univ Europea Madrid, Sch Doctoral Studies &amp; Res, Madrid, Spain</t>
  </si>
  <si>
    <t>Barderas, MG (reprint author), HNP, Dept Vasc Physiopathol, SESCAM, Toledo, Spain.; Ruilope, LM (reprint author), Hosp Univ 12 Octubre, Inst Invest I 12, Lab Hypertens &amp; Cardiovasc Risk, Madrid, Spain.; Ruilope, LM (reprint author), Univ Autonoma Madrid, Sch Med, Dept Prevent Med &amp; Publ Hlth, IdiPAZ, Madrid, Spain.; Ruilope, LM (reprint author), CIBER Epidemiol &amp; Publ Hlth CIBERESP, Madrid, Spain.; Ruilope, LM (reprint author), Univ Europea Madrid, Sch Doctoral Studies &amp; Res, Madrid, Spain.</t>
  </si>
  <si>
    <t>Castro-Codesal, ML; Dehaan, K; Featherstone, R; Bedi, PK; Carrasco, CM; Katz, SL; Chan, EY; Bendiak, GN; Almeida, FR; Olmstead, DL; Young, R; Woolf, V; Waters, KA; Sullivan, C; Hartling, L; MacLean, JE</t>
  </si>
  <si>
    <t>Long-term non-invasive ventilation therapies in children: A scoping review</t>
  </si>
  <si>
    <t>[Castro-Codesal, Maria L.; Dehaan, Kristie; Featherstone, Robin; Bedi, Prabhjot K.; Hartling, Lisa; MacLean, Joanna E.] Univ Alberta, Dept Pediat, Edmonton, AB, Canada; [Castro-Codesal, Maria L.; MacLean, Joanna E.] Univ Alberta, Women &amp; Childrens Hlth Res Inst, Edmonton, AB, Canada; [Featherstone, Robin; Hartling, Lisa] Univ Alberta, Alberta Res Ctr Hlth Evidence, Edmonton, AB, Canada; [Castro-Codesal, Maria L.; Olmstead, Deborah L.; Young, Rochelle; MacLean, Joanna E.] Stollery Childrens Hosp, Edmonton, AB, Canada; [Carrasco, Carmen Martinez] Hosp La Paz, Dept Pediat, Madrid, Spain; [Katz, Sherri L.] Univ Ottawa, Childrens Hosp Eastern Ontario, Dept Pediat, Ottawa, ON, Canada; [Chan, Elaine Y.] Great Ormond St Hosp Sick Children, Dept Resp Med, London, England; [Bendiak, Glenda N.] Univ Calgary, Dept Pediat, Calgary, AB, Canada; [Almeida, Fernanda R.] Univ British Columbia, Fac Dent, Vancouver, BC, Canada; [Waters, Karen A.; Sullivan, Colin] Univ Sydney, Sydney Med Sch, Sydney, NSW, Australia; [Woolf, Vicki] Sleep Medix Inc, Edmonton, AB, Canada</t>
  </si>
  <si>
    <t>Castro-Codesal, ML (reprint author), Edmonton Clin Hlth Acad, 4-590,11405 87 Ave NW, Edmonton, AB T6G 1C9, Canada.</t>
  </si>
  <si>
    <t>Richard, E; Brasil, S; Briso-Montiano, A; Alonso-Barroso, E; Gallardo, M E; Merinero, B; Ugarte, M; Desviat, L R; Perez, B</t>
  </si>
  <si>
    <t>Generation and characterization of two human iPSC lines from patients with methylmalonic acidemia cblB type.</t>
  </si>
  <si>
    <t>Stem cell research</t>
  </si>
  <si>
    <t>Centro de Biologia Molecular "Severo Ochoa" UAM-CSIC, Universidad Autonoma de Madrid, Madrid, Spain; Centro de Diagnostico de Enfermedades Moleculares (CEDEM), Universidad Autonoma de Madrid, Madrid, Spain; Centro de Investigacion Biomedica en Red de Enfermedades Raras (CIBERER), ISCIII, Madrid, Spain; Instituto de Investigacion Sanitaria Hospital La Paz (IdiPaz), ISCIII, Madrid, Spain.</t>
  </si>
  <si>
    <t>1876-7753</t>
  </si>
  <si>
    <t>2018 Apr 05 (Epub 2018 Apr 05)</t>
  </si>
  <si>
    <t>143-147</t>
  </si>
  <si>
    <t>Esteve-Pastor, MA; Rivera-Caravaca, JM; Roldan-Rabadan, I; Roldan, V; Muniz, J; Rana-Miguez, P; Ruiz-Ortiz, M; Cequier, A; Bertomeu-Martinez, V; Badimon, L; Anguita, M; Lip, GYH; Marin, F</t>
  </si>
  <si>
    <t>Relation of Renal Dysfunction to Quality of Anticoagulation Control in Patients with Atrial Fibrillation: The FANTASIIA Registry</t>
  </si>
  <si>
    <t>[Asuncion Esteve-Pastor, Maria; Marin, Francisco] Hosp Clin Univ Virgen de la Arrixaca, Dept Cardiol, Inst Murciano Invest Biosanitaria IMIB Arrixaca, Murcia, Spain; [Miguel Rivera-Caravaca, Jose; Roldan, Vanessa] Hosp Univ Morales Meseguer, Dept Hematol &amp; Clin Oncol, Inst Murciano Invest Biosanitaria IMIB Arrixaca, Murcia, Spain; [Roldan-Rabadan, Inmaculada] Hosp La Paz, Dept Cardiol, Madrid, Spain; [Muniz, Javier] Univ A Coruna, Inst Univ Ciencias Salud, Inst Invest Biomed A Coruna INIBIC, La Coruna, Spain; [Rana-Miguez, Paula] ODDS SL, La Coruna, Spain; [Ruiz-Ortiz, Martin; Anguita, Manuel] Hosp Univ Reina Sofia, Dept Cardiol, Cordoba, Spain; [Cequier, Angel] Hosp Bellvitge Princeps Espanya, Dept Cardiol, Barcelona, Spain; [Bertomeu-Martinez, Vicente] Hosp Univ San Juan, Dept Cardiol, Alicante, Spain; [Badimon, Lina] Hosp Santa Creu &amp; Sant Pau, Cardiovasc Res Ctr CSIC ICCC, Barcelona, Spain; [Lip, Gregory Y. H.] Univ Birmingham, Inst Cardiovasc Sci, Birmingham, W Midlands, England; [Asuncion Esteve-Pastor, Maria; Roldan-Rabadan, Inmaculada; Muniz, Javier; Cequier, Angel; Badimon, Lina; Marin, Francisco] Ctr Invest Biomed Red Enfermedades Cardiovasc CIB, Madrid, Spain</t>
  </si>
  <si>
    <t>Marin, F (reprint author), Hosp Clin Univ Virgen de la Arrixaca, Dept Cardiol, IMIB Arrixaca, Ctra Madrid Cartagena S-N, Murcia 30120, Spain.</t>
  </si>
  <si>
    <t>Trebol, J; Georgiev-Hristov, T; Vega-Clemente, L; Garcia-Gomez, I; Carabias-Orgaz, A; Garcia-Arranz, M; Garcia-Olmo, D</t>
  </si>
  <si>
    <t>Rat model of anal sphincter injury and two approaches for stem cell administration</t>
  </si>
  <si>
    <t>WORLD JOURNAL OF STEM CELLS</t>
  </si>
  <si>
    <t>[Trebol, Jacobo] Univ Hosp La Paz, Dept Gen &amp; Digest Tract Surg, Paseo Castellana 261, Madrid 28046, Spain; [Georgiev-Hristov, Tihomir] Villalba Gen Hosp, Dept Gen &amp; Digest Tract Surg, Madrid 28400, Spain; [Vega-Clemente, Luz; Garcia-Arranz, Mariano] Fdn Jimenez Diaz, Inst Invest Sanit, New Therapies Lab, Madrid 28040, Spain; [Garcia-Gomez, Ignacio] Hektoen Inst Med, Chicago, IL 60612 USA; [Carabias-Orgaz, Ana] Complejo Asistencial Avila, Dept Anaesthesiol, Avila 05004, Spain; [Garcia-Olmo, Damian] Quiron Salud Hosp, Dept Gen &amp; Digest Tract Surg, Madrid 28040, Spain</t>
  </si>
  <si>
    <t>Trebol, J (reprint author), Univ Hosp La Paz, Dept Gen &amp; Digest Tract Surg, Paseo Castellana 261, Madrid 28046, Spain.</t>
  </si>
  <si>
    <t>1948-0210</t>
  </si>
  <si>
    <t>JAN 26</t>
  </si>
  <si>
    <t>q2</t>
  </si>
  <si>
    <t>28/84</t>
  </si>
  <si>
    <t>42/59</t>
  </si>
  <si>
    <t>10 DE 59</t>
  </si>
  <si>
    <t>37/160</t>
  </si>
  <si>
    <t>12/130</t>
  </si>
  <si>
    <t>12 DE 79</t>
  </si>
  <si>
    <t>20/126</t>
  </si>
  <si>
    <t>7/138</t>
  </si>
  <si>
    <t>1º CUARTIL</t>
  </si>
  <si>
    <t>1º DECIL</t>
  </si>
  <si>
    <t>Nº Documentos</t>
  </si>
  <si>
    <t>Tipo de documento</t>
  </si>
  <si>
    <t>1º Cuartil</t>
  </si>
  <si>
    <t>1º Decil</t>
  </si>
  <si>
    <t>10.1016/j.thromres.2017.03.016</t>
  </si>
  <si>
    <t>MEDLINE:28324767</t>
  </si>
  <si>
    <t>Artículos</t>
  </si>
  <si>
    <t>Cartas</t>
  </si>
  <si>
    <t>Correciones</t>
  </si>
  <si>
    <t>Editoriales</t>
  </si>
  <si>
    <t>Revisiones</t>
  </si>
  <si>
    <t>FI Originales</t>
  </si>
  <si>
    <t>FI Total</t>
  </si>
  <si>
    <t xml:space="preserve">Cirugia pediatrica </t>
  </si>
  <si>
    <t xml:space="preserve">European journal of pediatric surgery </t>
  </si>
  <si>
    <t>HSS journal</t>
  </si>
  <si>
    <t>170/176</t>
  </si>
  <si>
    <t xml:space="preserve">Annals of allergy, asthma &amp; immunology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</si>
</sst>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color rgb="FF575757"/>
      <name val="Arial"/>
      <family val="2"/>
    </font>
    <font>
      <sz val="11"/>
      <name val="Calibri"/>
      <family val="2"/>
      <scheme val="minor"/>
    </font>
    <font>
      <b/>
      <sz val="10"/>
      <name val="Gill Sans MT"/>
      <family val="2"/>
    </font>
    <font>
      <sz val="10"/>
      <name val="Gill Sans MT"/>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0" fontId="18" fillId="33" borderId="10" xfId="0" applyFont="1" applyFill="1" applyBorder="1" applyAlignment="1">
      <alignment horizontal="center" wrapText="1"/>
    </xf>
    <xf numFmtId="0" fontId="18" fillId="33" borderId="0" xfId="0" applyFont="1" applyFill="1" applyBorder="1" applyAlignment="1">
      <alignment horizontal="center" wrapText="1"/>
    </xf>
    <xf numFmtId="0" fontId="18" fillId="33" borderId="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0" fillId="0" borderId="0" xfId="0" applyFill="1"/>
    <xf numFmtId="0" fontId="0" fillId="0" borderId="10" xfId="0" applyFill="1" applyBorder="1"/>
    <xf numFmtId="0" fontId="0" fillId="0" borderId="0" xfId="0" applyFill="1" applyBorder="1"/>
    <xf numFmtId="15" fontId="0" fillId="0" borderId="0" xfId="0" applyNumberFormat="1" applyFill="1"/>
    <xf numFmtId="17" fontId="0" fillId="0" borderId="0" xfId="0" applyNumberFormat="1" applyFill="1"/>
    <xf numFmtId="16" fontId="0" fillId="0" borderId="0" xfId="0" applyNumberFormat="1" applyFill="1"/>
    <xf numFmtId="0" fontId="18" fillId="0" borderId="0" xfId="0" applyFont="1" applyFill="1" applyBorder="1" applyAlignment="1">
      <alignment horizontal="center" vertical="center" wrapText="1"/>
    </xf>
    <xf numFmtId="0" fontId="16" fillId="0" borderId="0" xfId="0" applyFont="1" applyFill="1"/>
    <xf numFmtId="0" fontId="18" fillId="0" borderId="10" xfId="0" applyFont="1" applyFill="1" applyBorder="1" applyAlignment="1">
      <alignment horizontal="center" wrapText="1"/>
    </xf>
    <xf numFmtId="0" fontId="18" fillId="0" borderId="0" xfId="0" applyFont="1" applyFill="1" applyBorder="1" applyAlignment="1">
      <alignment horizontal="center" wrapText="1"/>
    </xf>
    <xf numFmtId="0" fontId="0" fillId="33" borderId="0" xfId="0" applyFill="1" applyBorder="1"/>
    <xf numFmtId="0" fontId="0" fillId="33" borderId="0" xfId="0" applyFill="1" applyBorder="1" applyAlignment="1">
      <alignment horizontal="center"/>
    </xf>
    <xf numFmtId="17" fontId="0" fillId="33" borderId="0" xfId="0" applyNumberFormat="1" applyFill="1" applyBorder="1" applyAlignment="1">
      <alignment horizontal="center"/>
    </xf>
    <xf numFmtId="0" fontId="22" fillId="35" borderId="10" xfId="0" applyFont="1" applyFill="1" applyBorder="1" applyAlignment="1">
      <alignment horizontal="center"/>
    </xf>
    <xf numFmtId="0" fontId="22" fillId="34" borderId="10" xfId="0" applyFont="1" applyFill="1" applyBorder="1" applyAlignment="1">
      <alignment horizontal="center"/>
    </xf>
    <xf numFmtId="0" fontId="22" fillId="33" borderId="0" xfId="0" applyFont="1" applyFill="1" applyBorder="1" applyAlignment="1">
      <alignment horizontal="center"/>
    </xf>
    <xf numFmtId="0" fontId="0" fillId="33" borderId="0" xfId="0" applyFill="1"/>
    <xf numFmtId="0" fontId="20" fillId="33" borderId="0" xfId="0" applyFont="1" applyFill="1"/>
    <xf numFmtId="15" fontId="20" fillId="33" borderId="0" xfId="0" applyNumberFormat="1" applyFont="1" applyFill="1"/>
    <xf numFmtId="15" fontId="0" fillId="33" borderId="0" xfId="0" applyNumberFormat="1" applyFill="1"/>
    <xf numFmtId="0" fontId="21" fillId="35" borderId="10" xfId="0" applyFont="1" applyFill="1" applyBorder="1" applyAlignment="1">
      <alignment horizontal="center"/>
    </xf>
    <xf numFmtId="0" fontId="0" fillId="33" borderId="0" xfId="0" applyFill="1" applyAlignment="1">
      <alignment horizontal="center"/>
    </xf>
    <xf numFmtId="0" fontId="19" fillId="33" borderId="0" xfId="0" applyFont="1" applyFill="1" applyAlignment="1">
      <alignment horizontal="center"/>
    </xf>
    <xf numFmtId="0" fontId="0" fillId="33" borderId="10" xfId="0" applyFill="1" applyBorder="1"/>
    <xf numFmtId="0" fontId="0" fillId="33" borderId="10" xfId="0" applyFill="1" applyBorder="1" applyAlignment="1">
      <alignment horizontal="center"/>
    </xf>
    <xf numFmtId="17" fontId="0" fillId="33" borderId="10" xfId="0" applyNumberFormat="1" applyFill="1" applyBorder="1" applyAlignment="1">
      <alignment horizontal="center"/>
    </xf>
    <xf numFmtId="0" fontId="0" fillId="33" borderId="10" xfId="0" applyFill="1" applyBorder="1" applyAlignment="1"/>
    <xf numFmtId="0" fontId="20" fillId="33" borderId="10" xfId="0" applyFont="1" applyFill="1" applyBorder="1"/>
    <xf numFmtId="0" fontId="20" fillId="33" borderId="10" xfId="0" applyFont="1" applyFill="1" applyBorder="1" applyAlignment="1">
      <alignment horizontal="center"/>
    </xf>
    <xf numFmtId="16" fontId="0" fillId="33" borderId="10" xfId="0" applyNumberFormat="1" applyFill="1" applyBorder="1" applyAlignment="1">
      <alignment horizontal="center"/>
    </xf>
    <xf numFmtId="17" fontId="20" fillId="33" borderId="10" xfId="0" applyNumberFormat="1" applyFont="1" applyFill="1" applyBorder="1" applyAlignment="1">
      <alignment horizontal="center"/>
    </xf>
    <xf numFmtId="0" fontId="0" fillId="0" borderId="10" xfId="0" applyFill="1" applyBorder="1" applyAlignment="1">
      <alignment horizontal="center"/>
    </xf>
    <xf numFmtId="17" fontId="0" fillId="0" borderId="10" xfId="0" applyNumberFormat="1" applyFill="1" applyBorder="1" applyAlignment="1">
      <alignment horizontal="center"/>
    </xf>
    <xf numFmtId="0" fontId="0" fillId="0" borderId="0" xfId="0" applyFill="1" applyAlignment="1">
      <alignment horizont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CC99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jcr.incites.thomsonreuters.com/JCRJournalProfileAction.action?pg=JRNLPROF&amp;journalImpactFactor=3.236&amp;year=2016&amp;journalTitle=AIDS%20PATIENT%20CARE%20AND%20STDS&amp;edition=SCIE&amp;journal=AIDS%20PATIENT%20CARE%20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02"/>
  <sheetViews>
    <sheetView tabSelected="1" workbookViewId="0">
      <selection activeCell="E1" sqref="E1"/>
    </sheetView>
  </sheetViews>
  <sheetFormatPr baseColWidth="10" defaultColWidth="16.85546875" defaultRowHeight="15" x14ac:dyDescent="0.25"/>
  <cols>
    <col min="1" max="5" width="16.85546875" style="21"/>
    <col min="6" max="10" width="16.85546875" style="26"/>
    <col min="11" max="12" width="16.85546875" style="21"/>
    <col min="13" max="21" width="16.85546875" style="26"/>
    <col min="22" max="16384" width="16.85546875" style="21"/>
  </cols>
  <sheetData>
    <row r="1" spans="2:21" s="2" customFormat="1" ht="25.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21" x14ac:dyDescent="0.25">
      <c r="B2" s="28" t="s">
        <v>1078</v>
      </c>
      <c r="C2" s="28" t="s">
        <v>1079</v>
      </c>
      <c r="D2" s="28" t="s">
        <v>1080</v>
      </c>
      <c r="E2" s="28" t="s">
        <v>10</v>
      </c>
      <c r="F2" s="29">
        <f>VLOOKUP(N2,Revistas!$B$2:$H$63971,2,FALSE)</f>
        <v>8.0079999999999991</v>
      </c>
      <c r="G2" s="29" t="str">
        <f>VLOOKUP(N2,Revistas!$B$2:$H$63971,3,FALSE)</f>
        <v>Q1</v>
      </c>
      <c r="H2" s="29" t="str">
        <f>VLOOKUP(N2,Revistas!$B$2:$H$63971,4,FALSE)</f>
        <v>MEDICAL LABORATORY TECHNOLOGY - SCIE</v>
      </c>
      <c r="I2" s="29" t="str">
        <f>VLOOKUP(N2,Revistas!$B$2:$H$63971,5,FALSE)</f>
        <v>1 DE 30</v>
      </c>
      <c r="J2" s="29" t="str">
        <f>VLOOKUP(N2,Revistas!$B$2:$H$63971,6,FALSE)</f>
        <v>SI</v>
      </c>
      <c r="K2" s="28" t="s">
        <v>1081</v>
      </c>
      <c r="L2" s="28" t="s">
        <v>1082</v>
      </c>
      <c r="M2" s="29">
        <v>2</v>
      </c>
      <c r="N2" s="29" t="s">
        <v>1083</v>
      </c>
      <c r="O2" s="29" t="s">
        <v>33</v>
      </c>
      <c r="P2" s="29">
        <v>2018</v>
      </c>
      <c r="Q2" s="29">
        <v>64</v>
      </c>
      <c r="R2" s="29">
        <v>3</v>
      </c>
      <c r="S2" s="29">
        <v>501</v>
      </c>
      <c r="T2" s="29">
        <v>514</v>
      </c>
      <c r="U2" s="29">
        <v>29222339</v>
      </c>
    </row>
    <row r="3" spans="2:21" x14ac:dyDescent="0.25">
      <c r="B3" s="28" t="s">
        <v>220</v>
      </c>
      <c r="C3" s="28" t="s">
        <v>221</v>
      </c>
      <c r="D3" s="28" t="s">
        <v>197</v>
      </c>
      <c r="E3" s="28" t="s">
        <v>24</v>
      </c>
      <c r="F3" s="29">
        <f>VLOOKUP(N3,Revistas!$B$2:$H$63971,2,FALSE)</f>
        <v>4.4850000000000003</v>
      </c>
      <c r="G3" s="29" t="str">
        <f>VLOOKUP(N3,Revistas!$B$2:$H$63971,3,FALSE)</f>
        <v>Q2</v>
      </c>
      <c r="H3" s="29" t="str">
        <f>VLOOKUP(N3,Revistas!$B$2:$H$63971,4,FALSE)</f>
        <v>CARDIAC &amp; CARDIOVASCULAR SYSTEM</v>
      </c>
      <c r="I3" s="29" t="str">
        <f>VLOOKUP(N3,Revistas!$B$2:$H$63971,5,FALSE)</f>
        <v>33/126</v>
      </c>
      <c r="J3" s="29" t="str">
        <f>VLOOKUP(N3,Revistas!$B$2:$H$63971,6,FALSE)</f>
        <v>NO</v>
      </c>
      <c r="K3" s="28" t="s">
        <v>222</v>
      </c>
      <c r="L3" s="28" t="s">
        <v>223</v>
      </c>
      <c r="M3" s="29">
        <v>0</v>
      </c>
      <c r="N3" s="29" t="s">
        <v>201</v>
      </c>
      <c r="O3" s="29" t="s">
        <v>224</v>
      </c>
      <c r="P3" s="29">
        <v>2018</v>
      </c>
      <c r="Q3" s="29">
        <v>71</v>
      </c>
      <c r="R3" s="29">
        <v>2</v>
      </c>
      <c r="S3" s="29">
        <v>123</v>
      </c>
      <c r="T3" s="29">
        <v>124</v>
      </c>
      <c r="U3" s="29">
        <v>29208516</v>
      </c>
    </row>
    <row r="4" spans="2:21" x14ac:dyDescent="0.25">
      <c r="B4" s="28" t="s">
        <v>1160</v>
      </c>
      <c r="C4" s="28" t="s">
        <v>4335</v>
      </c>
      <c r="D4" s="28" t="s">
        <v>1139</v>
      </c>
      <c r="E4" s="28" t="s">
        <v>10</v>
      </c>
      <c r="F4" s="29">
        <f>VLOOKUP(N4,Revistas!$B$2:$H$63971,2,FALSE)</f>
        <v>0.32300000000000001</v>
      </c>
      <c r="G4" s="29" t="str">
        <f>VLOOKUP(N4,Revistas!$B$2:$H$63971,3,FALSE)</f>
        <v>Q4</v>
      </c>
      <c r="H4" s="29" t="str">
        <f>VLOOKUP(N4,Revistas!$B$2:$H$63971,4,FALSE)</f>
        <v>UROLOGY &amp; NEPHROLOGY - SCIE</v>
      </c>
      <c r="I4" s="29" t="str">
        <f>VLOOKUP(N4,Revistas!$B$2:$H$63971,5,FALSE)</f>
        <v>73/76</v>
      </c>
      <c r="J4" s="29" t="str">
        <f>VLOOKUP(N4,Revistas!$B$2:$H$63971,6,FALSE)</f>
        <v>NO</v>
      </c>
      <c r="K4" s="28" t="s">
        <v>1152</v>
      </c>
      <c r="L4" s="28"/>
      <c r="M4" s="29" t="s">
        <v>140</v>
      </c>
      <c r="N4" s="29" t="s">
        <v>1141</v>
      </c>
      <c r="O4" s="29" t="s">
        <v>782</v>
      </c>
      <c r="P4" s="29">
        <v>2018</v>
      </c>
      <c r="Q4" s="29">
        <v>71</v>
      </c>
      <c r="R4" s="29">
        <v>1</v>
      </c>
      <c r="S4" s="29">
        <v>85</v>
      </c>
      <c r="T4" s="29">
        <v>88</v>
      </c>
      <c r="U4" s="29">
        <v>29336336</v>
      </c>
    </row>
    <row r="5" spans="2:21" x14ac:dyDescent="0.25">
      <c r="B5" s="28" t="s">
        <v>758</v>
      </c>
      <c r="C5" s="28" t="s">
        <v>759</v>
      </c>
      <c r="D5" s="28" t="s">
        <v>760</v>
      </c>
      <c r="E5" s="28" t="s">
        <v>10</v>
      </c>
      <c r="F5" s="29">
        <f>VLOOKUP(N5,Revistas!$B$2:$H$63971,2,FALSE)</f>
        <v>2.4860000000000002</v>
      </c>
      <c r="G5" s="29" t="str">
        <f>VLOOKUP(N5,Revistas!$B$2:$H$63971,3,FALSE)</f>
        <v>Q1</v>
      </c>
      <c r="H5" s="29" t="str">
        <f>VLOOKUP(N5,Revistas!$B$2:$H$63971,4,FALSE)</f>
        <v>PEDIATRICS - SCIE;</v>
      </c>
      <c r="I5" s="29" t="str">
        <f>VLOOKUP(N5,Revistas!$B$2:$H$63971,5,FALSE)</f>
        <v>27/121</v>
      </c>
      <c r="J5" s="29" t="str">
        <f>VLOOKUP(N5,Revistas!$B$2:$H$63971,6,FALSE)</f>
        <v>NO</v>
      </c>
      <c r="K5" s="28" t="s">
        <v>761</v>
      </c>
      <c r="L5" s="28" t="s">
        <v>762</v>
      </c>
      <c r="M5" s="29">
        <v>0</v>
      </c>
      <c r="N5" s="29" t="s">
        <v>763</v>
      </c>
      <c r="O5" s="29" t="s">
        <v>224</v>
      </c>
      <c r="P5" s="29">
        <v>2018</v>
      </c>
      <c r="Q5" s="29">
        <v>37</v>
      </c>
      <c r="R5" s="29">
        <v>2</v>
      </c>
      <c r="S5" s="29" t="s">
        <v>765</v>
      </c>
      <c r="T5" s="29" t="s">
        <v>766</v>
      </c>
      <c r="U5" s="29">
        <v>28787387</v>
      </c>
    </row>
    <row r="6" spans="2:21" x14ac:dyDescent="0.25">
      <c r="B6" s="28" t="s">
        <v>1414</v>
      </c>
      <c r="C6" s="28" t="s">
        <v>1415</v>
      </c>
      <c r="D6" s="28" t="s">
        <v>1416</v>
      </c>
      <c r="E6" s="28" t="s">
        <v>10</v>
      </c>
      <c r="F6" s="29">
        <f>VLOOKUP(N6,Revistas!$B$2:$H$63971,2,FALSE)</f>
        <v>4.734</v>
      </c>
      <c r="G6" s="29" t="str">
        <f>VLOOKUP(N6,Revistas!$B$2:$H$63971,3,FALSE)</f>
        <v>Q1</v>
      </c>
      <c r="H6" s="29" t="str">
        <f>VLOOKUP(N6,Revistas!$B$2:$H$63971,4,FALSE)</f>
        <v>ASTRONOMY &amp; ASTROPHYSICS - SCIE;</v>
      </c>
      <c r="I6" s="29" t="str">
        <f>VLOOKUP(N6,Revistas!$B$2:$H$63971,5,FALSE)</f>
        <v>13/63</v>
      </c>
      <c r="J6" s="29" t="str">
        <f>VLOOKUP(N6,Revistas!$B$2:$H$63971,6,FALSE)</f>
        <v>NO</v>
      </c>
      <c r="K6" s="28" t="s">
        <v>1417</v>
      </c>
      <c r="L6" s="28" t="s">
        <v>1418</v>
      </c>
      <c r="M6" s="29">
        <v>0</v>
      </c>
      <c r="N6" s="29" t="s">
        <v>1419</v>
      </c>
      <c r="O6" s="29" t="s">
        <v>33</v>
      </c>
      <c r="P6" s="29">
        <v>2018</v>
      </c>
      <c r="Q6" s="29"/>
      <c r="R6" s="29">
        <v>3</v>
      </c>
      <c r="S6" s="29"/>
      <c r="T6" s="29">
        <v>9</v>
      </c>
      <c r="U6" s="29"/>
    </row>
    <row r="7" spans="2:21" x14ac:dyDescent="0.25">
      <c r="B7" s="28" t="s">
        <v>1362</v>
      </c>
      <c r="C7" s="28" t="s">
        <v>1363</v>
      </c>
      <c r="D7" s="28" t="s">
        <v>29</v>
      </c>
      <c r="E7" s="28" t="s">
        <v>10</v>
      </c>
      <c r="F7" s="29">
        <f>VLOOKUP(N7,Revistas!$B$2:$H$63971,2,FALSE)</f>
        <v>1.1399999999999999</v>
      </c>
      <c r="G7" s="29" t="str">
        <f>VLOOKUP(N7,Revistas!$B$2:$H$63971,3,FALSE)</f>
        <v>Q3</v>
      </c>
      <c r="H7" s="29" t="str">
        <f>VLOOKUP(N7,Revistas!$B$2:$H$63971,4,FALSE)</f>
        <v>PEDIATRICS - SCIE</v>
      </c>
      <c r="I7" s="29" t="str">
        <f>VLOOKUP(N7,Revistas!$B$2:$H$63971,5,FALSE)</f>
        <v>88/121/</v>
      </c>
      <c r="J7" s="29" t="str">
        <f>VLOOKUP(N7,Revistas!$B$2:$H$63971,6,FALSE)</f>
        <v>NO</v>
      </c>
      <c r="K7" s="28" t="s">
        <v>1364</v>
      </c>
      <c r="L7" s="28" t="s">
        <v>1365</v>
      </c>
      <c r="M7" s="29">
        <v>1</v>
      </c>
      <c r="N7" s="29" t="s">
        <v>32</v>
      </c>
      <c r="O7" s="29" t="s">
        <v>73</v>
      </c>
      <c r="P7" s="29">
        <v>2018</v>
      </c>
      <c r="Q7" s="29">
        <v>88</v>
      </c>
      <c r="R7" s="29">
        <v>1</v>
      </c>
      <c r="S7" s="29">
        <v>12</v>
      </c>
      <c r="T7" s="29">
        <v>18</v>
      </c>
      <c r="U7" s="29">
        <v>28499736</v>
      </c>
    </row>
    <row r="8" spans="2:21" x14ac:dyDescent="0.25">
      <c r="B8" s="28" t="s">
        <v>263</v>
      </c>
      <c r="C8" s="28" t="s">
        <v>262</v>
      </c>
      <c r="D8" s="28" t="s">
        <v>204</v>
      </c>
      <c r="E8" s="28" t="s">
        <v>24</v>
      </c>
      <c r="F8" s="29">
        <f>VLOOKUP(N8,Revistas!$B$2:$H$63971,2,FALSE)</f>
        <v>8.8409999999999993</v>
      </c>
      <c r="G8" s="29" t="str">
        <f>VLOOKUP(N8,Revistas!$B$2:$H$63971,3,FALSE)</f>
        <v>Q1</v>
      </c>
      <c r="H8" s="29" t="str">
        <f>VLOOKUP(N8,Revistas!$B$2:$H$63971,4,FALSE)</f>
        <v>CARDIAC &amp; CARDIOVASCULAR SYSTEM</v>
      </c>
      <c r="I8" s="29" t="str">
        <f>VLOOKUP(N8,Revistas!$B$2:$H$63971,5,FALSE)</f>
        <v>7/126</v>
      </c>
      <c r="J8" s="29" t="str">
        <f>VLOOKUP(N8,Revistas!$B$2:$H$63971,6,FALSE)</f>
        <v>SI</v>
      </c>
      <c r="K8" s="28"/>
      <c r="L8" s="28"/>
      <c r="M8" s="29" t="s">
        <v>1682</v>
      </c>
      <c r="N8" s="29" t="s">
        <v>208</v>
      </c>
      <c r="O8" s="29" t="s">
        <v>266</v>
      </c>
      <c r="P8" s="29">
        <v>2018</v>
      </c>
      <c r="Q8" s="29">
        <v>11</v>
      </c>
      <c r="R8" s="29">
        <v>7</v>
      </c>
      <c r="S8" s="29" t="s">
        <v>265</v>
      </c>
      <c r="T8" s="29"/>
      <c r="U8" s="29">
        <v>29622151</v>
      </c>
    </row>
    <row r="9" spans="2:21" x14ac:dyDescent="0.25">
      <c r="B9" s="28" t="s">
        <v>1536</v>
      </c>
      <c r="C9" s="28" t="s">
        <v>1537</v>
      </c>
      <c r="D9" s="28" t="s">
        <v>1538</v>
      </c>
      <c r="E9" s="28" t="s">
        <v>10</v>
      </c>
      <c r="F9" s="29">
        <f>VLOOKUP(N9,Revistas!$B$2:$H$63971,2,FALSE)</f>
        <v>3.8149999999999999</v>
      </c>
      <c r="G9" s="29" t="str">
        <f>VLOOKUP(N9,Revistas!$B$2:$H$63971,3,FALSE)</f>
        <v>Q1</v>
      </c>
      <c r="H9" s="29" t="str">
        <f>VLOOKUP(N9,Revistas!$B$2:$H$63971,4,FALSE)</f>
        <v>PHARMACOLOGY &amp; PHARMACY - SCIE;</v>
      </c>
      <c r="I9" s="29" t="str">
        <f>VLOOKUP(N9,Revistas!$B$2:$H$63971,5,FALSE)</f>
        <v>51/256</v>
      </c>
      <c r="J9" s="29" t="str">
        <f>VLOOKUP(N9,Revistas!$B$2:$H$63971,6,FALSE)</f>
        <v>NO</v>
      </c>
      <c r="K9" s="28" t="s">
        <v>1539</v>
      </c>
      <c r="L9" s="28" t="s">
        <v>1540</v>
      </c>
      <c r="M9" s="29">
        <v>1</v>
      </c>
      <c r="N9" s="29" t="s">
        <v>1541</v>
      </c>
      <c r="O9" s="29" t="s">
        <v>73</v>
      </c>
      <c r="P9" s="29">
        <v>2018</v>
      </c>
      <c r="Q9" s="29">
        <v>18</v>
      </c>
      <c r="R9" s="29">
        <v>1</v>
      </c>
      <c r="S9" s="29">
        <v>180</v>
      </c>
      <c r="T9" s="29">
        <v>186</v>
      </c>
      <c r="U9" s="29">
        <v>28094348</v>
      </c>
    </row>
    <row r="10" spans="2:21" x14ac:dyDescent="0.25">
      <c r="B10" s="28" t="s">
        <v>829</v>
      </c>
      <c r="C10" s="28" t="s">
        <v>830</v>
      </c>
      <c r="D10" s="28" t="s">
        <v>831</v>
      </c>
      <c r="E10" s="28" t="s">
        <v>10</v>
      </c>
      <c r="F10" s="29">
        <f>VLOOKUP(N10,Revistas!$B$2:$H$63971,2,FALSE)</f>
        <v>7.05</v>
      </c>
      <c r="G10" s="29" t="str">
        <f>VLOOKUP(N10,Revistas!$B$2:$H$63971,3,FALSE)</f>
        <v>Q1</v>
      </c>
      <c r="H10" s="29" t="str">
        <f>VLOOKUP(N10,Revistas!$B$2:$H$63971,4,FALSE)</f>
        <v>CRITICAL CARE MEDICINE - SCIE</v>
      </c>
      <c r="I10" s="29" t="str">
        <f>VLOOKUP(N10,Revistas!$B$2:$H$63971,5,FALSE)</f>
        <v>4 DE 33</v>
      </c>
      <c r="J10" s="29" t="str">
        <f>VLOOKUP(N10,Revistas!$B$2:$H$63971,6,FALSE)</f>
        <v>NO</v>
      </c>
      <c r="K10" s="31" t="s">
        <v>832</v>
      </c>
      <c r="L10" s="31" t="s">
        <v>833</v>
      </c>
      <c r="M10" s="29">
        <v>1</v>
      </c>
      <c r="N10" s="29" t="s">
        <v>834</v>
      </c>
      <c r="O10" s="29" t="s">
        <v>224</v>
      </c>
      <c r="P10" s="29">
        <v>2018</v>
      </c>
      <c r="Q10" s="29">
        <v>46</v>
      </c>
      <c r="R10" s="29">
        <v>2</v>
      </c>
      <c r="S10" s="29">
        <v>181</v>
      </c>
      <c r="T10" s="29">
        <v>188</v>
      </c>
      <c r="U10" s="29">
        <v>29023261</v>
      </c>
    </row>
    <row r="11" spans="2:21" x14ac:dyDescent="0.25">
      <c r="B11" s="28" t="s">
        <v>1161</v>
      </c>
      <c r="C11" s="28" t="s">
        <v>4334</v>
      </c>
      <c r="D11" s="28" t="s">
        <v>1139</v>
      </c>
      <c r="E11" s="28" t="s">
        <v>10</v>
      </c>
      <c r="F11" s="29">
        <f>VLOOKUP(N11,Revistas!$B$2:$H$63971,2,FALSE)</f>
        <v>0.32300000000000001</v>
      </c>
      <c r="G11" s="29" t="str">
        <f>VLOOKUP(N11,Revistas!$B$2:$H$63971,3,FALSE)</f>
        <v>Q4</v>
      </c>
      <c r="H11" s="29" t="str">
        <f>VLOOKUP(N11,Revistas!$B$2:$H$63971,4,FALSE)</f>
        <v>UROLOGY &amp; NEPHROLOGY - SCIE</v>
      </c>
      <c r="I11" s="29" t="str">
        <f>VLOOKUP(N11,Revistas!$B$2:$H$63971,5,FALSE)</f>
        <v>73/76</v>
      </c>
      <c r="J11" s="29" t="str">
        <f>VLOOKUP(N11,Revistas!$B$2:$H$63971,6,FALSE)</f>
        <v>NO</v>
      </c>
      <c r="K11" s="28" t="s">
        <v>1162</v>
      </c>
      <c r="L11" s="28"/>
      <c r="M11" s="29" t="s">
        <v>140</v>
      </c>
      <c r="N11" s="29" t="s">
        <v>1141</v>
      </c>
      <c r="O11" s="29" t="s">
        <v>782</v>
      </c>
      <c r="P11" s="29">
        <v>2018</v>
      </c>
      <c r="Q11" s="29">
        <v>71</v>
      </c>
      <c r="R11" s="29">
        <v>1</v>
      </c>
      <c r="S11" s="29">
        <v>108</v>
      </c>
      <c r="T11" s="29">
        <v>113</v>
      </c>
      <c r="U11" s="29">
        <v>29336339</v>
      </c>
    </row>
    <row r="12" spans="2:21" x14ac:dyDescent="0.25">
      <c r="B12" s="28" t="s">
        <v>4490</v>
      </c>
      <c r="C12" s="28" t="s">
        <v>4491</v>
      </c>
      <c r="D12" s="28" t="s">
        <v>661</v>
      </c>
      <c r="E12" s="28" t="s">
        <v>205</v>
      </c>
      <c r="F12" s="29">
        <f>VLOOKUP(N12,Revistas!$B$2:$H$63971,2,FALSE)</f>
        <v>13.081</v>
      </c>
      <c r="G12" s="29" t="str">
        <f>VLOOKUP(N12,Revistas!$B$2:$H$63971,3,FALSE)</f>
        <v>Q1</v>
      </c>
      <c r="H12" s="29" t="str">
        <f>VLOOKUP(N12,Revistas!$B$2:$H$63971,4,FALSE)</f>
        <v>IMMUNOLOGY</v>
      </c>
      <c r="I12" s="29" t="str">
        <f>VLOOKUP(N12,Revistas!$B$2:$H$63971,5,FALSE)</f>
        <v>6/150</v>
      </c>
      <c r="J12" s="29" t="str">
        <f>VLOOKUP(N12,Revistas!$B$2:$H$63971,6,FALSE)</f>
        <v>SI</v>
      </c>
      <c r="K12" s="28" t="s">
        <v>4492</v>
      </c>
      <c r="L12" s="28"/>
      <c r="M12" s="29">
        <v>0</v>
      </c>
      <c r="N12" s="29" t="s">
        <v>664</v>
      </c>
      <c r="O12" s="29" t="s">
        <v>224</v>
      </c>
      <c r="P12" s="29">
        <v>2018</v>
      </c>
      <c r="Q12" s="29">
        <v>141</v>
      </c>
      <c r="R12" s="29">
        <v>2</v>
      </c>
      <c r="S12" s="29" t="s">
        <v>4493</v>
      </c>
      <c r="T12" s="29" t="s">
        <v>4493</v>
      </c>
      <c r="U12" s="29"/>
    </row>
    <row r="13" spans="2:21" x14ac:dyDescent="0.25">
      <c r="B13" s="28" t="s">
        <v>1478</v>
      </c>
      <c r="C13" s="28" t="s">
        <v>1479</v>
      </c>
      <c r="D13" s="28" t="s">
        <v>1480</v>
      </c>
      <c r="E13" s="28" t="s">
        <v>10</v>
      </c>
      <c r="F13" s="29">
        <f>VLOOKUP(N13,Revistas!$B$2:$H$63971,2,FALSE)</f>
        <v>1.181</v>
      </c>
      <c r="G13" s="29" t="str">
        <f>VLOOKUP(N13,Revistas!$B$2:$H$63971,3,FALSE)</f>
        <v>Q3</v>
      </c>
      <c r="H13" s="29" t="str">
        <f>VLOOKUP(N13,Revistas!$B$2:$H$63971,4,FALSE)</f>
        <v>PEDIATRICS</v>
      </c>
      <c r="I13" s="29" t="str">
        <f>VLOOKUP(N13,Revistas!$B$2:$H$63971,5,FALSE)</f>
        <v>83/121</v>
      </c>
      <c r="J13" s="29" t="str">
        <f>VLOOKUP(N13,Revistas!$B$2:$H$63971,6,FALSE)</f>
        <v>NO</v>
      </c>
      <c r="K13" s="28" t="s">
        <v>1481</v>
      </c>
      <c r="L13" s="28" t="s">
        <v>1482</v>
      </c>
      <c r="M13" s="29">
        <v>0</v>
      </c>
      <c r="N13" s="29" t="s">
        <v>1483</v>
      </c>
      <c r="O13" s="29" t="s">
        <v>33</v>
      </c>
      <c r="P13" s="29">
        <v>2018</v>
      </c>
      <c r="Q13" s="29">
        <v>34</v>
      </c>
      <c r="R13" s="29">
        <v>3</v>
      </c>
      <c r="S13" s="29">
        <v>307</v>
      </c>
      <c r="T13" s="29">
        <v>313</v>
      </c>
      <c r="U13" s="29">
        <v>29079903</v>
      </c>
    </row>
    <row r="14" spans="2:21" x14ac:dyDescent="0.25">
      <c r="B14" s="28" t="s">
        <v>814</v>
      </c>
      <c r="C14" s="28" t="s">
        <v>815</v>
      </c>
      <c r="D14" s="28" t="s">
        <v>816</v>
      </c>
      <c r="E14" s="28" t="s">
        <v>10</v>
      </c>
      <c r="F14" s="29">
        <f>VLOOKUP(N14,Revistas!$B$2:$H$63971,2,FALSE)</f>
        <v>1.2310000000000001</v>
      </c>
      <c r="G14" s="29" t="str">
        <f>VLOOKUP(N14,Revistas!$B$2:$H$63971,3,FALSE)</f>
        <v>Q4</v>
      </c>
      <c r="H14" s="29" t="str">
        <f>VLOOKUP(N14,Revistas!$B$2:$H$63971,4,FALSE)</f>
        <v>CRITICAL CARE MEDICINE - SCIE</v>
      </c>
      <c r="I14" s="29" t="str">
        <f>VLOOKUP(N14,Revistas!$B$2:$H$63971,5,FALSE)</f>
        <v>31/33</v>
      </c>
      <c r="J14" s="29" t="str">
        <f>VLOOKUP(N14,Revistas!$B$2:$H$63971,6,FALSE)</f>
        <v>NO</v>
      </c>
      <c r="K14" s="31" t="s">
        <v>817</v>
      </c>
      <c r="L14" s="31" t="s">
        <v>818</v>
      </c>
      <c r="M14" s="29">
        <v>0</v>
      </c>
      <c r="N14" s="29" t="s">
        <v>819</v>
      </c>
      <c r="O14" s="29" t="s">
        <v>21</v>
      </c>
      <c r="P14" s="29">
        <v>2018</v>
      </c>
      <c r="Q14" s="29">
        <v>42</v>
      </c>
      <c r="R14" s="29">
        <v>3</v>
      </c>
      <c r="S14" s="29">
        <v>151</v>
      </c>
      <c r="T14" s="29">
        <v>158</v>
      </c>
      <c r="U14" s="29">
        <v>28648671</v>
      </c>
    </row>
    <row r="15" spans="2:21" x14ac:dyDescent="0.25">
      <c r="B15" s="28" t="s">
        <v>4478</v>
      </c>
      <c r="C15" s="28" t="s">
        <v>4479</v>
      </c>
      <c r="D15" s="28" t="s">
        <v>69</v>
      </c>
      <c r="E15" s="28" t="s">
        <v>10</v>
      </c>
      <c r="F15" s="29">
        <f>VLOOKUP(N15,Revistas!$B$2:$H$63971,2,FALSE)</f>
        <v>3.226</v>
      </c>
      <c r="G15" s="29" t="str">
        <f>VLOOKUP(N15,Revistas!$B$2:$H$63971,3,FALSE)</f>
        <v>Q2</v>
      </c>
      <c r="H15" s="29" t="str">
        <f>VLOOKUP(N15,Revistas!$B$2:$H$63971,4,FALSE)</f>
        <v>BIOCHEMISTRY &amp; MOLECULAR BIOLOGY - SCIE;</v>
      </c>
      <c r="I15" s="29" t="str">
        <f>VLOOKUP(N15,Revistas!$B$2:$H$63971,5,FALSE)</f>
        <v>116/286</v>
      </c>
      <c r="J15" s="29" t="str">
        <f>VLOOKUP(N15,Revistas!$B$2:$H$63971,6,FALSE)</f>
        <v>NO</v>
      </c>
      <c r="K15" s="28" t="s">
        <v>4480</v>
      </c>
      <c r="L15" s="28" t="s">
        <v>4481</v>
      </c>
      <c r="M15" s="29">
        <v>0</v>
      </c>
      <c r="N15" s="29" t="s">
        <v>72</v>
      </c>
      <c r="O15" s="29" t="s">
        <v>73</v>
      </c>
      <c r="P15" s="29">
        <v>2018</v>
      </c>
      <c r="Q15" s="29">
        <v>19</v>
      </c>
      <c r="R15" s="29">
        <v>1</v>
      </c>
      <c r="S15" s="29"/>
      <c r="T15" s="29">
        <v>14</v>
      </c>
      <c r="U15" s="29"/>
    </row>
    <row r="16" spans="2:21" x14ac:dyDescent="0.25">
      <c r="B16" s="28" t="s">
        <v>923</v>
      </c>
      <c r="C16" s="28" t="s">
        <v>924</v>
      </c>
      <c r="D16" s="28" t="s">
        <v>925</v>
      </c>
      <c r="E16" s="28" t="s">
        <v>10</v>
      </c>
      <c r="F16" s="29">
        <f>VLOOKUP(N16,Revistas!$B$2:$H$63971,2,FALSE)</f>
        <v>1.7869999999999999</v>
      </c>
      <c r="G16" s="29" t="str">
        <f>VLOOKUP(N16,Revistas!$B$2:$H$63971,3,FALSE)</f>
        <v>Q4</v>
      </c>
      <c r="H16" s="29" t="str">
        <f>VLOOKUP(N16,Revistas!$B$2:$H$63971,4,FALSE)</f>
        <v>CRITICAL CARE MEDICIN</v>
      </c>
      <c r="I16" s="29" t="str">
        <f>VLOOKUP(N16,Revistas!$B$2:$H$63971,5,FALSE)</f>
        <v>27/33</v>
      </c>
      <c r="J16" s="29" t="str">
        <f>VLOOKUP(N16,Revistas!$B$2:$H$63971,6,FALSE)</f>
        <v>NO</v>
      </c>
      <c r="K16" s="28" t="s">
        <v>926</v>
      </c>
      <c r="L16" s="28" t="s">
        <v>927</v>
      </c>
      <c r="M16" s="29">
        <v>0</v>
      </c>
      <c r="N16" s="29" t="s">
        <v>928</v>
      </c>
      <c r="O16" s="29" t="s">
        <v>33</v>
      </c>
      <c r="P16" s="29">
        <v>2018</v>
      </c>
      <c r="Q16" s="29">
        <v>8</v>
      </c>
      <c r="R16" s="29">
        <v>1</v>
      </c>
      <c r="S16" s="29">
        <v>24</v>
      </c>
      <c r="T16" s="29">
        <v>29</v>
      </c>
      <c r="U16" s="29">
        <v>28800288</v>
      </c>
    </row>
    <row r="17" spans="2:21" x14ac:dyDescent="0.25">
      <c r="B17" s="28" t="s">
        <v>1256</v>
      </c>
      <c r="C17" s="28" t="s">
        <v>1257</v>
      </c>
      <c r="D17" s="28" t="s">
        <v>1258</v>
      </c>
      <c r="E17" s="28" t="s">
        <v>205</v>
      </c>
      <c r="F17" s="29">
        <f>VLOOKUP(N17,Revistas!$B$2:$H$63971,2,FALSE)</f>
        <v>9.1120000000000001</v>
      </c>
      <c r="G17" s="29" t="str">
        <f>VLOOKUP(N17,Revistas!$B$2:$H$63971,3,FALSE)</f>
        <v>Q1</v>
      </c>
      <c r="H17" s="29" t="str">
        <f>VLOOKUP(N17,Revistas!$B$2:$H$63971,4,FALSE)</f>
        <v>ONCOLOGY</v>
      </c>
      <c r="I17" s="29" t="str">
        <f>VLOOKUP(N17,Revistas!$B$2:$H$63971,5,FALSE)</f>
        <v>15/217</v>
      </c>
      <c r="J17" s="29" t="str">
        <f>VLOOKUP(N17,Revistas!$B$2:$H$63971,6,FALSE)</f>
        <v>SI</v>
      </c>
      <c r="K17" s="28" t="s">
        <v>1259</v>
      </c>
      <c r="L17" s="28"/>
      <c r="M17" s="29">
        <v>0</v>
      </c>
      <c r="N17" s="29" t="s">
        <v>1260</v>
      </c>
      <c r="O17" s="29" t="s">
        <v>224</v>
      </c>
      <c r="P17" s="29">
        <v>2018</v>
      </c>
      <c r="Q17" s="29">
        <v>78</v>
      </c>
      <c r="R17" s="29">
        <v>4</v>
      </c>
      <c r="S17" s="29"/>
      <c r="T17" s="29"/>
      <c r="U17" s="29"/>
    </row>
    <row r="18" spans="2:21" x14ac:dyDescent="0.25">
      <c r="B18" s="28" t="s">
        <v>1261</v>
      </c>
      <c r="C18" s="28" t="s">
        <v>1262</v>
      </c>
      <c r="D18" s="28" t="s">
        <v>1258</v>
      </c>
      <c r="E18" s="28" t="s">
        <v>205</v>
      </c>
      <c r="F18" s="29">
        <f>VLOOKUP(N18,Revistas!$B$2:$H$63971,2,FALSE)</f>
        <v>9.1120000000000001</v>
      </c>
      <c r="G18" s="29" t="str">
        <f>VLOOKUP(N18,Revistas!$B$2:$H$63971,3,FALSE)</f>
        <v>Q1</v>
      </c>
      <c r="H18" s="29" t="str">
        <f>VLOOKUP(N18,Revistas!$B$2:$H$63971,4,FALSE)</f>
        <v>ONCOLOGY</v>
      </c>
      <c r="I18" s="29" t="str">
        <f>VLOOKUP(N18,Revistas!$B$2:$H$63971,5,FALSE)</f>
        <v>15/217</v>
      </c>
      <c r="J18" s="29" t="str">
        <f>VLOOKUP(N18,Revistas!$B$2:$H$63971,6,FALSE)</f>
        <v>SI</v>
      </c>
      <c r="K18" s="28" t="s">
        <v>1263</v>
      </c>
      <c r="L18" s="28"/>
      <c r="M18" s="29">
        <v>0</v>
      </c>
      <c r="N18" s="29" t="s">
        <v>1260</v>
      </c>
      <c r="O18" s="29" t="s">
        <v>224</v>
      </c>
      <c r="P18" s="29">
        <v>2018</v>
      </c>
      <c r="Q18" s="29">
        <v>78</v>
      </c>
      <c r="R18" s="29">
        <v>4</v>
      </c>
      <c r="S18" s="29"/>
      <c r="T18" s="29"/>
      <c r="U18" s="29"/>
    </row>
    <row r="19" spans="2:21" x14ac:dyDescent="0.25">
      <c r="B19" s="28" t="s">
        <v>636</v>
      </c>
      <c r="C19" s="28" t="s">
        <v>637</v>
      </c>
      <c r="D19" s="28" t="s">
        <v>638</v>
      </c>
      <c r="E19" s="28" t="s">
        <v>10</v>
      </c>
      <c r="F19" s="29">
        <f>VLOOKUP(N19,Revistas!$B$2:$H$63971,2,FALSE)</f>
        <v>6.2729999999999997</v>
      </c>
      <c r="G19" s="29" t="str">
        <f>VLOOKUP(N19,Revistas!$B$2:$H$63971,3,FALSE)</f>
        <v>Q1</v>
      </c>
      <c r="H19" s="29" t="str">
        <f>VLOOKUP(N19,Revistas!$B$2:$H$63971,4,FALSE)</f>
        <v>INFECTIOUS DISEASES - SCIE;</v>
      </c>
      <c r="I19" s="29" t="str">
        <f>VLOOKUP(N19,Revistas!$B$2:$H$63971,5,FALSE)</f>
        <v>7 DE 84</v>
      </c>
      <c r="J19" s="29" t="str">
        <f>VLOOKUP(N19,Revistas!$B$2:$H$63971,6,FALSE)</f>
        <v>SI</v>
      </c>
      <c r="K19" s="28" t="s">
        <v>639</v>
      </c>
      <c r="L19" s="28" t="s">
        <v>640</v>
      </c>
      <c r="M19" s="29">
        <v>0</v>
      </c>
      <c r="N19" s="29" t="s">
        <v>641</v>
      </c>
      <c r="O19" s="30">
        <v>36923</v>
      </c>
      <c r="P19" s="29">
        <v>2018</v>
      </c>
      <c r="Q19" s="29">
        <v>217</v>
      </c>
      <c r="R19" s="29">
        <v>3</v>
      </c>
      <c r="S19" s="29">
        <v>393</v>
      </c>
      <c r="T19" s="29">
        <v>404</v>
      </c>
      <c r="U19" s="29">
        <v>28973671</v>
      </c>
    </row>
    <row r="20" spans="2:21" x14ac:dyDescent="0.25">
      <c r="B20" s="28" t="s">
        <v>1453</v>
      </c>
      <c r="C20" s="28" t="s">
        <v>1454</v>
      </c>
      <c r="D20" s="28" t="s">
        <v>1455</v>
      </c>
      <c r="E20" s="28" t="s">
        <v>10</v>
      </c>
      <c r="F20" s="29">
        <f>VLOOKUP(N20,Revistas!$B$2:$H$63971,2,FALSE)</f>
        <v>7.7190000000000003</v>
      </c>
      <c r="G20" s="29" t="str">
        <f>VLOOKUP(N20,Revistas!$B$2:$H$63971,3,FALSE)</f>
        <v>Q1</v>
      </c>
      <c r="H20" s="29" t="str">
        <f>VLOOKUP(N20,Revistas!$B$2:$H$63971,4,FALSE)</f>
        <v>IMMUNOLOGY - SCIE;</v>
      </c>
      <c r="I20" s="29" t="str">
        <f>VLOOKUP(N20,Revistas!$B$2:$H$63971,5,FALSE)</f>
        <v>20/217</v>
      </c>
      <c r="J20" s="29" t="str">
        <f>VLOOKUP(N20,Revistas!$B$2:$H$63971,6,FALSE)</f>
        <v>SI</v>
      </c>
      <c r="K20" s="28" t="s">
        <v>1456</v>
      </c>
      <c r="L20" s="28" t="s">
        <v>1457</v>
      </c>
      <c r="M20" s="29">
        <v>0</v>
      </c>
      <c r="N20" s="29" t="s">
        <v>1458</v>
      </c>
      <c r="O20" s="29"/>
      <c r="P20" s="29">
        <v>2018</v>
      </c>
      <c r="Q20" s="29">
        <v>7</v>
      </c>
      <c r="R20" s="29">
        <v>1</v>
      </c>
      <c r="S20" s="29"/>
      <c r="T20" s="29" t="s">
        <v>1459</v>
      </c>
      <c r="U20" s="29">
        <v>29296520</v>
      </c>
    </row>
    <row r="21" spans="2:21" x14ac:dyDescent="0.25">
      <c r="B21" s="28" t="s">
        <v>4656</v>
      </c>
      <c r="C21" s="28" t="s">
        <v>4657</v>
      </c>
      <c r="D21" s="28" t="s">
        <v>56</v>
      </c>
      <c r="E21" s="28" t="s">
        <v>10</v>
      </c>
      <c r="F21" s="29">
        <f>VLOOKUP(N21,Revistas!$B$2:$H$63971,2,FALSE)</f>
        <v>4.2590000000000003</v>
      </c>
      <c r="G21" s="29" t="str">
        <f>VLOOKUP(N21,Revistas!$B$2:$H$63971,3,FALSE)</f>
        <v>Q1</v>
      </c>
      <c r="H21" s="29" t="str">
        <f>VLOOKUP(N21,Revistas!$B$2:$H$63971,4,FALSE)</f>
        <v>MULTIDISCIPLINARY SCIENCES</v>
      </c>
      <c r="I21" s="29" t="str">
        <f>VLOOKUP(N21,Revistas!$B$2:$H$63971,5,FALSE)</f>
        <v>10 DE 64</v>
      </c>
      <c r="J21" s="29" t="str">
        <f>VLOOKUP(N21,Revistas!$B$2:$H$63971,6,FALSE)</f>
        <v>NO</v>
      </c>
      <c r="K21" s="28" t="s">
        <v>4658</v>
      </c>
      <c r="L21" s="28" t="s">
        <v>4659</v>
      </c>
      <c r="M21" s="29">
        <v>0</v>
      </c>
      <c r="N21" s="29" t="s">
        <v>59</v>
      </c>
      <c r="O21" s="30">
        <v>43525</v>
      </c>
      <c r="P21" s="29">
        <v>2018</v>
      </c>
      <c r="Q21" s="29">
        <v>8</v>
      </c>
      <c r="R21" s="29"/>
      <c r="S21" s="29"/>
      <c r="T21" s="29">
        <v>4802</v>
      </c>
      <c r="U21" s="29">
        <v>29555916</v>
      </c>
    </row>
    <row r="22" spans="2:21" x14ac:dyDescent="0.25">
      <c r="B22" s="28" t="s">
        <v>557</v>
      </c>
      <c r="C22" s="28" t="s">
        <v>558</v>
      </c>
      <c r="D22" s="28" t="s">
        <v>559</v>
      </c>
      <c r="E22" s="28" t="s">
        <v>10</v>
      </c>
      <c r="F22" s="29">
        <f>VLOOKUP(N22,Revistas!$B$2:$H$63971,2,FALSE)</f>
        <v>4.8179999999999996</v>
      </c>
      <c r="G22" s="29" t="str">
        <f>VLOOKUP(N22,Revistas!$B$2:$H$63971,3,FALSE)</f>
        <v>Q1</v>
      </c>
      <c r="H22" s="29" t="str">
        <f>VLOOKUP(N22,Revistas!$B$2:$H$63971,4,FALSE)</f>
        <v>RHEUMATOLOGY - SCIE</v>
      </c>
      <c r="I22" s="29" t="str">
        <f>VLOOKUP(N22,Revistas!$B$2:$H$63971,5,FALSE)</f>
        <v>4 DE 30</v>
      </c>
      <c r="J22" s="29" t="str">
        <f>VLOOKUP(N22,Revistas!$B$2:$H$63971,6,FALSE)</f>
        <v>NO</v>
      </c>
      <c r="K22" s="28" t="s">
        <v>560</v>
      </c>
      <c r="L22" s="28" t="s">
        <v>561</v>
      </c>
      <c r="M22" s="29">
        <v>0</v>
      </c>
      <c r="N22" s="29" t="s">
        <v>562</v>
      </c>
      <c r="O22" s="29" t="s">
        <v>21</v>
      </c>
      <c r="P22" s="29">
        <v>2018</v>
      </c>
      <c r="Q22" s="29">
        <v>57</v>
      </c>
      <c r="R22" s="29">
        <v>4</v>
      </c>
      <c r="S22" s="29">
        <v>688</v>
      </c>
      <c r="T22" s="29">
        <v>693</v>
      </c>
      <c r="U22" s="29">
        <v>29365183</v>
      </c>
    </row>
    <row r="23" spans="2:21" x14ac:dyDescent="0.25">
      <c r="B23" s="28" t="s">
        <v>4443</v>
      </c>
      <c r="C23" s="28" t="s">
        <v>4444</v>
      </c>
      <c r="D23" s="28" t="s">
        <v>4445</v>
      </c>
      <c r="E23" s="28" t="s">
        <v>4378</v>
      </c>
      <c r="F23" s="29">
        <f>VLOOKUP(N23,Revistas!$B$2:$H$63971,2,FALSE)</f>
        <v>3.6840000000000002</v>
      </c>
      <c r="G23" s="29" t="str">
        <f>VLOOKUP(N23,Revistas!$B$2:$H$63971,3,FALSE)</f>
        <v>Q1</v>
      </c>
      <c r="H23" s="29" t="str">
        <f>VLOOKUP(N23,Revistas!$B$2:$H$63971,4,FALSE)</f>
        <v>BIOTECHNOLOGY &amp; APPLIED MICROBIOLOGY - SCIE;</v>
      </c>
      <c r="I23" s="29" t="str">
        <f>VLOOKUP(N23,Revistas!$B$2:$H$63971,5,FALSE)</f>
        <v>37/160</v>
      </c>
      <c r="J23" s="29" t="str">
        <f>VLOOKUP(N23,Revistas!$B$2:$H$63971,6,FALSE)</f>
        <v>NO</v>
      </c>
      <c r="K23" s="28" t="s">
        <v>4446</v>
      </c>
      <c r="L23" s="28"/>
      <c r="M23" s="29" t="s">
        <v>140</v>
      </c>
      <c r="N23" s="29" t="s">
        <v>4447</v>
      </c>
      <c r="O23" s="29" t="s">
        <v>4448</v>
      </c>
      <c r="P23" s="29">
        <v>2018</v>
      </c>
      <c r="Q23" s="29"/>
      <c r="R23" s="29"/>
      <c r="S23" s="34">
        <v>43374</v>
      </c>
      <c r="T23" s="29"/>
      <c r="U23" s="29">
        <v>29533116</v>
      </c>
    </row>
    <row r="24" spans="2:21" x14ac:dyDescent="0.25">
      <c r="B24" s="28" t="s">
        <v>4539</v>
      </c>
      <c r="C24" s="28" t="s">
        <v>4540</v>
      </c>
      <c r="D24" s="28" t="s">
        <v>3296</v>
      </c>
      <c r="E24" s="28" t="s">
        <v>24</v>
      </c>
      <c r="F24" s="29">
        <f>VLOOKUP(N24,Revistas!$B$2:$H$63971,2,FALSE)</f>
        <v>4.085</v>
      </c>
      <c r="G24" s="29" t="str">
        <f>VLOOKUP(N24,Revistas!$B$2:$H$63971,3,FALSE)</f>
        <v>Q1</v>
      </c>
      <c r="H24" s="29" t="str">
        <f>VLOOKUP(N24,Revistas!$B$2:$H$63971,4,FALSE)</f>
        <v>PERIPHERAL VASCULAR DISEASE</v>
      </c>
      <c r="I24" s="29" t="str">
        <f>VLOOKUP(N24,Revistas!$B$2:$H$63971,5,FALSE)</f>
        <v>12 DE 63</v>
      </c>
      <c r="J24" s="29" t="str">
        <f>VLOOKUP(N24,Revistas!$B$2:$H$63971,6,FALSE)</f>
        <v>NO</v>
      </c>
      <c r="K24" s="28" t="s">
        <v>4541</v>
      </c>
      <c r="L24" s="28" t="s">
        <v>4542</v>
      </c>
      <c r="M24" s="29">
        <v>0</v>
      </c>
      <c r="N24" s="29" t="s">
        <v>3297</v>
      </c>
      <c r="O24" s="29" t="s">
        <v>224</v>
      </c>
      <c r="P24" s="29">
        <v>2018</v>
      </c>
      <c r="Q24" s="29">
        <v>36</v>
      </c>
      <c r="R24" s="29">
        <v>2</v>
      </c>
      <c r="S24" s="29">
        <v>446</v>
      </c>
      <c r="T24" s="29">
        <v>447</v>
      </c>
      <c r="U24" s="29">
        <v>29611838</v>
      </c>
    </row>
    <row r="25" spans="2:21" x14ac:dyDescent="0.25">
      <c r="B25" s="28" t="s">
        <v>214</v>
      </c>
      <c r="C25" s="28" t="s">
        <v>215</v>
      </c>
      <c r="D25" s="28" t="s">
        <v>216</v>
      </c>
      <c r="E25" s="28" t="s">
        <v>10</v>
      </c>
      <c r="F25" s="29">
        <f>VLOOKUP(N25,Revistas!$B$2:$H$63971,2,FALSE)</f>
        <v>19.896000000000001</v>
      </c>
      <c r="G25" s="29" t="str">
        <f>VLOOKUP(N25,Revistas!$B$2:$H$63971,3,FALSE)</f>
        <v>Q1</v>
      </c>
      <c r="H25" s="29" t="str">
        <f>VLOOKUP(N25,Revistas!$B$2:$H$63971,4,FALSE)</f>
        <v>CARDIAC &amp; CARDIOVASCULAR SYSTEM</v>
      </c>
      <c r="I25" s="29" t="str">
        <f>VLOOKUP(N25,Revistas!$B$2:$H$63971,5,FALSE)</f>
        <v>1/126</v>
      </c>
      <c r="J25" s="29" t="str">
        <f>VLOOKUP(N25,Revistas!$B$2:$H$63971,6,FALSE)</f>
        <v>SI</v>
      </c>
      <c r="K25" s="28" t="s">
        <v>217</v>
      </c>
      <c r="L25" s="28" t="s">
        <v>218</v>
      </c>
      <c r="M25" s="29">
        <v>1</v>
      </c>
      <c r="N25" s="29" t="s">
        <v>219</v>
      </c>
      <c r="O25" s="30">
        <v>38749</v>
      </c>
      <c r="P25" s="29">
        <v>2018</v>
      </c>
      <c r="Q25" s="29">
        <v>71</v>
      </c>
      <c r="R25" s="29">
        <v>5</v>
      </c>
      <c r="S25" s="29">
        <v>489</v>
      </c>
      <c r="T25" s="29">
        <v>496</v>
      </c>
      <c r="U25" s="29">
        <v>29406853</v>
      </c>
    </row>
    <row r="26" spans="2:21" x14ac:dyDescent="0.25">
      <c r="B26" s="28" t="s">
        <v>1107</v>
      </c>
      <c r="C26" s="28" t="s">
        <v>1106</v>
      </c>
      <c r="D26" s="28" t="s">
        <v>1108</v>
      </c>
      <c r="E26" s="28" t="s">
        <v>10</v>
      </c>
      <c r="F26" s="29">
        <f>VLOOKUP(N26,Revistas!$B$2:$H$63971,2,FALSE)</f>
        <v>1.788</v>
      </c>
      <c r="G26" s="29" t="str">
        <f>VLOOKUP(N26,Revistas!$B$2:$H$63971,3,FALSE)</f>
        <v>Q2</v>
      </c>
      <c r="H26" s="29" t="str">
        <f>VLOOKUP(N26,Revistas!$B$2:$H$63971,4,FALSE)</f>
        <v>PUBLIC, ENVIRONMENTAL &amp; OCCUPATIONAL HEALTH - SSCI</v>
      </c>
      <c r="I26" s="29" t="str">
        <f>VLOOKUP(N26,Revistas!$B$2:$H$63971,5,FALSE)</f>
        <v>65/157</v>
      </c>
      <c r="J26" s="29" t="str">
        <f>VLOOKUP(N26,Revistas!$B$2:$H$63971,6,FALSE)</f>
        <v>NO</v>
      </c>
      <c r="K26" s="28" t="s">
        <v>1109</v>
      </c>
      <c r="L26" s="28"/>
      <c r="M26" s="29" t="s">
        <v>140</v>
      </c>
      <c r="N26" s="29" t="s">
        <v>1110</v>
      </c>
      <c r="O26" s="29" t="s">
        <v>1098</v>
      </c>
      <c r="P26" s="29">
        <v>2018</v>
      </c>
      <c r="Q26" s="29"/>
      <c r="R26" s="29"/>
      <c r="S26" s="29"/>
      <c r="T26" s="29"/>
      <c r="U26" s="29">
        <v>29497985</v>
      </c>
    </row>
    <row r="27" spans="2:21" x14ac:dyDescent="0.25">
      <c r="B27" s="28" t="s">
        <v>1226</v>
      </c>
      <c r="C27" s="28" t="s">
        <v>1227</v>
      </c>
      <c r="D27" s="28" t="s">
        <v>1228</v>
      </c>
      <c r="E27" s="28" t="s">
        <v>10</v>
      </c>
      <c r="F27" s="29">
        <f>VLOOKUP(N27,Revistas!$B$2:$H$63971,2,FALSE)</f>
        <v>2.137</v>
      </c>
      <c r="G27" s="29" t="str">
        <f>VLOOKUP(N27,Revistas!$B$2:$H$63971,3,FALSE)</f>
        <v>Q3</v>
      </c>
      <c r="H27" s="29" t="str">
        <f>VLOOKUP(N27,Revistas!$B$2:$H$63971,4,FALSE)</f>
        <v>GENETICS &amp; HEREDITY - SCIE</v>
      </c>
      <c r="I27" s="29" t="str">
        <f>VLOOKUP(N27,Revistas!$B$2:$H$63971,5,FALSE)</f>
        <v>103/166</v>
      </c>
      <c r="J27" s="29" t="str">
        <f>VLOOKUP(N27,Revistas!$B$2:$H$63971,6,FALSE)</f>
        <v>NO</v>
      </c>
      <c r="K27" s="28" t="s">
        <v>1229</v>
      </c>
      <c r="L27" s="28" t="s">
        <v>1230</v>
      </c>
      <c r="M27" s="29">
        <v>0</v>
      </c>
      <c r="N27" s="29" t="s">
        <v>1231</v>
      </c>
      <c r="O27" s="29" t="s">
        <v>73</v>
      </c>
      <c r="P27" s="29">
        <v>2018</v>
      </c>
      <c r="Q27" s="29">
        <v>61</v>
      </c>
      <c r="R27" s="29">
        <v>1</v>
      </c>
      <c r="S27" s="29">
        <v>24</v>
      </c>
      <c r="T27" s="29">
        <v>28</v>
      </c>
      <c r="U27" s="29">
        <v>29024831</v>
      </c>
    </row>
    <row r="28" spans="2:21" x14ac:dyDescent="0.25">
      <c r="B28" s="28" t="s">
        <v>4640</v>
      </c>
      <c r="C28" s="28" t="s">
        <v>4641</v>
      </c>
      <c r="D28" s="28" t="s">
        <v>197</v>
      </c>
      <c r="E28" s="28" t="s">
        <v>24</v>
      </c>
      <c r="F28" s="29">
        <f>VLOOKUP(N28,Revistas!$B$2:$H$63971,2,FALSE)</f>
        <v>4.4850000000000003</v>
      </c>
      <c r="G28" s="29" t="str">
        <f>VLOOKUP(N28,Revistas!$B$2:$H$63971,3,FALSE)</f>
        <v>Q2</v>
      </c>
      <c r="H28" s="29" t="str">
        <f>VLOOKUP(N28,Revistas!$B$2:$H$63971,4,FALSE)</f>
        <v>CARDIAC &amp; CARDIOVASCULAR SYSTEM</v>
      </c>
      <c r="I28" s="29" t="str">
        <f>VLOOKUP(N28,Revistas!$B$2:$H$63971,5,FALSE)</f>
        <v>33/126</v>
      </c>
      <c r="J28" s="29" t="str">
        <f>VLOOKUP(N28,Revistas!$B$2:$H$63971,6,FALSE)</f>
        <v>NO</v>
      </c>
      <c r="K28" s="28" t="s">
        <v>4642</v>
      </c>
      <c r="L28" s="28" t="s">
        <v>4643</v>
      </c>
      <c r="M28" s="29">
        <v>0</v>
      </c>
      <c r="N28" s="29" t="s">
        <v>201</v>
      </c>
      <c r="O28" s="29" t="s">
        <v>224</v>
      </c>
      <c r="P28" s="29">
        <v>2018</v>
      </c>
      <c r="Q28" s="29">
        <v>71</v>
      </c>
      <c r="R28" s="29">
        <v>2</v>
      </c>
      <c r="S28" s="29">
        <v>125</v>
      </c>
      <c r="T28" s="29">
        <v>126</v>
      </c>
      <c r="U28" s="29">
        <v>29275897</v>
      </c>
    </row>
    <row r="29" spans="2:21" x14ac:dyDescent="0.25">
      <c r="B29" s="28" t="s">
        <v>744</v>
      </c>
      <c r="C29" s="28" t="s">
        <v>745</v>
      </c>
      <c r="D29" s="28" t="s">
        <v>29</v>
      </c>
      <c r="E29" s="28" t="s">
        <v>24</v>
      </c>
      <c r="F29" s="29">
        <f>VLOOKUP(N29,Revistas!$B$2:$H$63971,2,FALSE)</f>
        <v>1.1399999999999999</v>
      </c>
      <c r="G29" s="29" t="str">
        <f>VLOOKUP(N29,Revistas!$B$2:$H$63971,3,FALSE)</f>
        <v>Q3</v>
      </c>
      <c r="H29" s="29" t="str">
        <f>VLOOKUP(N29,Revistas!$B$2:$H$63971,4,FALSE)</f>
        <v>PEDIATRICS - SCIE</v>
      </c>
      <c r="I29" s="29" t="str">
        <f>VLOOKUP(N29,Revistas!$B$2:$H$63971,5,FALSE)</f>
        <v>88/121/</v>
      </c>
      <c r="J29" s="29" t="str">
        <f>VLOOKUP(N29,Revistas!$B$2:$H$63971,6,FALSE)</f>
        <v>NO</v>
      </c>
      <c r="K29" s="28" t="s">
        <v>746</v>
      </c>
      <c r="L29" s="28" t="s">
        <v>747</v>
      </c>
      <c r="M29" s="29">
        <v>0</v>
      </c>
      <c r="N29" s="29" t="s">
        <v>32</v>
      </c>
      <c r="O29" s="29" t="s">
        <v>33</v>
      </c>
      <c r="P29" s="29">
        <v>2018</v>
      </c>
      <c r="Q29" s="29">
        <v>88</v>
      </c>
      <c r="R29" s="29">
        <v>3</v>
      </c>
      <c r="S29" s="29">
        <v>178</v>
      </c>
      <c r="T29" s="29">
        <v>179</v>
      </c>
      <c r="U29" s="29">
        <v>29169976</v>
      </c>
    </row>
    <row r="30" spans="2:21" x14ac:dyDescent="0.25">
      <c r="B30" s="28" t="s">
        <v>242</v>
      </c>
      <c r="C30" s="28" t="s">
        <v>243</v>
      </c>
      <c r="D30" s="28" t="s">
        <v>197</v>
      </c>
      <c r="E30" s="28" t="s">
        <v>24</v>
      </c>
      <c r="F30" s="29">
        <f>VLOOKUP(N30,Revistas!$B$2:$H$63971,2,FALSE)</f>
        <v>4.4850000000000003</v>
      </c>
      <c r="G30" s="29" t="str">
        <f>VLOOKUP(N30,Revistas!$B$2:$H$63971,3,FALSE)</f>
        <v>Q2</v>
      </c>
      <c r="H30" s="29" t="str">
        <f>VLOOKUP(N30,Revistas!$B$2:$H$63971,4,FALSE)</f>
        <v>CARDIAC &amp; CARDIOVASCULAR SYSTEM</v>
      </c>
      <c r="I30" s="29" t="str">
        <f>VLOOKUP(N30,Revistas!$B$2:$H$63971,5,FALSE)</f>
        <v>33/126</v>
      </c>
      <c r="J30" s="29" t="str">
        <f>VLOOKUP(N30,Revistas!$B$2:$H$63971,6,FALSE)</f>
        <v>NO</v>
      </c>
      <c r="K30" s="28" t="s">
        <v>244</v>
      </c>
      <c r="L30" s="28" t="s">
        <v>245</v>
      </c>
      <c r="M30" s="29">
        <v>0</v>
      </c>
      <c r="N30" s="29" t="s">
        <v>201</v>
      </c>
      <c r="O30" s="29" t="s">
        <v>73</v>
      </c>
      <c r="P30" s="29">
        <v>2018</v>
      </c>
      <c r="Q30" s="29">
        <v>71</v>
      </c>
      <c r="R30" s="29">
        <v>1</v>
      </c>
      <c r="S30" s="29">
        <v>59</v>
      </c>
      <c r="T30" s="29">
        <v>59</v>
      </c>
      <c r="U30" s="29">
        <v>29217221</v>
      </c>
    </row>
    <row r="31" spans="2:21" x14ac:dyDescent="0.25">
      <c r="B31" s="28" t="s">
        <v>1439</v>
      </c>
      <c r="C31" s="28" t="s">
        <v>1440</v>
      </c>
      <c r="D31" s="28" t="s">
        <v>231</v>
      </c>
      <c r="E31" s="28" t="s">
        <v>10</v>
      </c>
      <c r="F31" s="29">
        <f>VLOOKUP(N31,Revistas!$B$2:$H$63971,2,FALSE)</f>
        <v>5.6269999999999998</v>
      </c>
      <c r="G31" s="29" t="str">
        <f>VLOOKUP(N31,Revistas!$B$2:$H$63971,3,FALSE)</f>
        <v>Q1</v>
      </c>
      <c r="H31" s="29" t="str">
        <f>VLOOKUP(N31,Revistas!$B$2:$H$63971,4,FALSE)</f>
        <v>PERIPHERAL VASCULAR DISEASE</v>
      </c>
      <c r="I31" s="29" t="str">
        <f>VLOOKUP(N31,Revistas!$B$2:$H$63971,5,FALSE)</f>
        <v>6 DE 63</v>
      </c>
      <c r="J31" s="29" t="str">
        <f>VLOOKUP(N31,Revistas!$B$2:$H$63971,6,FALSE)</f>
        <v>SI</v>
      </c>
      <c r="K31" s="28" t="s">
        <v>1441</v>
      </c>
      <c r="L31" s="28" t="s">
        <v>1442</v>
      </c>
      <c r="M31" s="29">
        <v>0</v>
      </c>
      <c r="N31" s="29" t="s">
        <v>235</v>
      </c>
      <c r="O31" s="29" t="s">
        <v>21</v>
      </c>
      <c r="P31" s="29">
        <v>2018</v>
      </c>
      <c r="Q31" s="29">
        <v>118</v>
      </c>
      <c r="R31" s="29">
        <v>4</v>
      </c>
      <c r="S31" s="29">
        <v>734</v>
      </c>
      <c r="T31" s="29">
        <v>744</v>
      </c>
      <c r="U31" s="29">
        <v>29554698</v>
      </c>
    </row>
    <row r="32" spans="2:21" x14ac:dyDescent="0.25">
      <c r="B32" s="28" t="s">
        <v>462</v>
      </c>
      <c r="C32" s="28" t="s">
        <v>463</v>
      </c>
      <c r="D32" s="28" t="s">
        <v>464</v>
      </c>
      <c r="E32" s="28" t="s">
        <v>10</v>
      </c>
      <c r="F32" s="29" t="str">
        <f>VLOOKUP(N32,Revistas!$B$2:$H$63971,2,FALSE)</f>
        <v>NO TIENE</v>
      </c>
      <c r="G32" s="29" t="str">
        <f>VLOOKUP(N32,Revistas!$B$2:$H$63971,3,FALSE)</f>
        <v>NO TIENE</v>
      </c>
      <c r="H32" s="29" t="str">
        <f>VLOOKUP(N32,Revistas!$B$2:$H$63971,4,FALSE)</f>
        <v>NO TIENE</v>
      </c>
      <c r="I32" s="29" t="str">
        <f>VLOOKUP(N32,Revistas!$B$2:$H$63971,5,FALSE)</f>
        <v>NO TIENE</v>
      </c>
      <c r="J32" s="29" t="str">
        <f>VLOOKUP(N32,Revistas!$B$2:$H$63971,6,FALSE)</f>
        <v>NO</v>
      </c>
      <c r="K32" s="28" t="s">
        <v>465</v>
      </c>
      <c r="L32" s="28" t="s">
        <v>466</v>
      </c>
      <c r="M32" s="29">
        <v>0</v>
      </c>
      <c r="N32" s="29" t="s">
        <v>467</v>
      </c>
      <c r="O32" s="29" t="s">
        <v>73</v>
      </c>
      <c r="P32" s="29">
        <v>2018</v>
      </c>
      <c r="Q32" s="29">
        <v>5</v>
      </c>
      <c r="R32" s="29">
        <v>1</v>
      </c>
      <c r="S32" s="29"/>
      <c r="T32" s="29" t="s">
        <v>468</v>
      </c>
      <c r="U32" s="29">
        <v>29354658</v>
      </c>
    </row>
    <row r="33" spans="2:21" x14ac:dyDescent="0.25">
      <c r="B33" s="28" t="s">
        <v>510</v>
      </c>
      <c r="C33" s="28" t="s">
        <v>509</v>
      </c>
      <c r="D33" s="28" t="s">
        <v>4344</v>
      </c>
      <c r="E33" s="28" t="s">
        <v>10</v>
      </c>
      <c r="F33" s="29">
        <f>VLOOKUP(N33,Revistas!$B$2:$H$63971,2,FALSE)</f>
        <v>13.246</v>
      </c>
      <c r="G33" s="29" t="str">
        <f>VLOOKUP(N33,Revistas!$B$2:$H$63971,3,FALSE)</f>
        <v>Q1</v>
      </c>
      <c r="H33" s="29" t="str">
        <f>VLOOKUP(N33,Revistas!$B$2:$H$63971,4,FALSE)</f>
        <v>GASTROENTEROLOGY &amp;HEPATOLOGY</v>
      </c>
      <c r="I33" s="29" t="str">
        <f>VLOOKUP(N33,Revistas!$B$2:$H$63971,5,FALSE)</f>
        <v>4DE 79</v>
      </c>
      <c r="J33" s="29" t="str">
        <f>VLOOKUP(N33,Revistas!$B$2:$H$63971,6,FALSE)</f>
        <v>SI</v>
      </c>
      <c r="K33" s="28" t="s">
        <v>513</v>
      </c>
      <c r="L33" s="28"/>
      <c r="M33" s="29" t="s">
        <v>140</v>
      </c>
      <c r="N33" s="29" t="s">
        <v>514</v>
      </c>
      <c r="O33" s="29" t="s">
        <v>512</v>
      </c>
      <c r="P33" s="29">
        <v>2018</v>
      </c>
      <c r="Q33" s="29"/>
      <c r="R33" s="29"/>
      <c r="S33" s="29"/>
      <c r="T33" s="29"/>
      <c r="U33" s="29">
        <v>29377274</v>
      </c>
    </row>
    <row r="34" spans="2:21" x14ac:dyDescent="0.25">
      <c r="B34" s="28" t="s">
        <v>667</v>
      </c>
      <c r="C34" s="28" t="s">
        <v>668</v>
      </c>
      <c r="D34" s="28" t="s">
        <v>669</v>
      </c>
      <c r="E34" s="28" t="s">
        <v>198</v>
      </c>
      <c r="F34" s="29">
        <f>VLOOKUP(N34,Revistas!$B$2:$H$63971,2,FALSE)</f>
        <v>3.0939999999999999</v>
      </c>
      <c r="G34" s="29" t="str">
        <f>VLOOKUP(N34,Revistas!$B$2:$H$63971,3,FALSE)</f>
        <v>Q2</v>
      </c>
      <c r="H34" s="29" t="str">
        <f>VLOOKUP(N34,Revistas!$B$2:$H$63971,4,FALSE)</f>
        <v>IMMUNOLOGY</v>
      </c>
      <c r="I34" s="29" t="str">
        <f>VLOOKUP(N34,Revistas!$B$2:$H$63971,5,FALSE)</f>
        <v>74/150</v>
      </c>
      <c r="J34" s="29" t="str">
        <f>VLOOKUP(N34,Revistas!$B$2:$H$63971,6,FALSE)</f>
        <v>NO</v>
      </c>
      <c r="K34" s="28" t="s">
        <v>670</v>
      </c>
      <c r="L34" s="28" t="s">
        <v>671</v>
      </c>
      <c r="M34" s="29">
        <v>0</v>
      </c>
      <c r="N34" s="29" t="s">
        <v>672</v>
      </c>
      <c r="O34" s="29"/>
      <c r="P34" s="29">
        <v>2018</v>
      </c>
      <c r="Q34" s="29">
        <v>28</v>
      </c>
      <c r="R34" s="29">
        <v>1</v>
      </c>
      <c r="S34" s="29">
        <v>62</v>
      </c>
      <c r="T34" s="29">
        <v>64</v>
      </c>
      <c r="U34" s="29">
        <v>29461216</v>
      </c>
    </row>
    <row r="35" spans="2:21" x14ac:dyDescent="0.25">
      <c r="B35" s="28" t="s">
        <v>1284</v>
      </c>
      <c r="C35" s="28" t="s">
        <v>1285</v>
      </c>
      <c r="D35" s="28" t="s">
        <v>1064</v>
      </c>
      <c r="E35" s="28" t="s">
        <v>10</v>
      </c>
      <c r="F35" s="29">
        <f>VLOOKUP(N35,Revistas!$B$2:$H$63971,2,FALSE)</f>
        <v>2.3530000000000002</v>
      </c>
      <c r="G35" s="29" t="str">
        <f>VLOOKUP(N35,Revistas!$B$2:$H$63971,3,FALSE)</f>
        <v>Q3</v>
      </c>
      <c r="H35" s="29" t="str">
        <f>VLOOKUP(N35,Revistas!$B$2:$H$63971,4,FALSE)</f>
        <v>ONCOLOGY</v>
      </c>
      <c r="I35" s="29" t="str">
        <f>VLOOKUP(N35,Revistas!$B$2:$H$63971,5,FALSE)</f>
        <v>141/217</v>
      </c>
      <c r="J35" s="29" t="str">
        <f>VLOOKUP(N35,Revistas!$B$2:$H$63971,6,FALSE)</f>
        <v>NO</v>
      </c>
      <c r="K35" s="28" t="s">
        <v>1286</v>
      </c>
      <c r="L35" s="28" t="s">
        <v>1287</v>
      </c>
      <c r="M35" s="29">
        <v>0</v>
      </c>
      <c r="N35" s="29" t="s">
        <v>1067</v>
      </c>
      <c r="O35" s="29" t="s">
        <v>73</v>
      </c>
      <c r="P35" s="29">
        <v>2018</v>
      </c>
      <c r="Q35" s="29">
        <v>20</v>
      </c>
      <c r="R35" s="29">
        <v>1</v>
      </c>
      <c r="S35" s="29">
        <v>69</v>
      </c>
      <c r="T35" s="29">
        <v>74</v>
      </c>
      <c r="U35" s="29">
        <v>29116432</v>
      </c>
    </row>
    <row r="36" spans="2:21" x14ac:dyDescent="0.25">
      <c r="B36" s="28" t="s">
        <v>697</v>
      </c>
      <c r="C36" s="28" t="s">
        <v>696</v>
      </c>
      <c r="D36" s="28" t="s">
        <v>704</v>
      </c>
      <c r="E36" s="28" t="s">
        <v>10</v>
      </c>
      <c r="F36" s="29">
        <f>VLOOKUP(N36,Revistas!$B$2:$H$63971,2,FALSE)</f>
        <v>13.081</v>
      </c>
      <c r="G36" s="29" t="str">
        <f>VLOOKUP(N36,Revistas!$B$2:$H$63971,3,FALSE)</f>
        <v>Q1</v>
      </c>
      <c r="H36" s="29" t="str">
        <f>VLOOKUP(N36,Revistas!$B$2:$H$63971,4,FALSE)</f>
        <v>IMMUNOLOGY</v>
      </c>
      <c r="I36" s="29" t="str">
        <f>VLOOKUP(N36,Revistas!$B$2:$H$63971,5,FALSE)</f>
        <v>6/150</v>
      </c>
      <c r="J36" s="29" t="str">
        <f>VLOOKUP(N36,Revistas!$B$2:$H$63971,6,FALSE)</f>
        <v>SI</v>
      </c>
      <c r="K36" s="28" t="s">
        <v>699</v>
      </c>
      <c r="L36" s="28"/>
      <c r="M36" s="29" t="s">
        <v>140</v>
      </c>
      <c r="N36" s="29" t="s">
        <v>665</v>
      </c>
      <c r="O36" s="29" t="s">
        <v>698</v>
      </c>
      <c r="P36" s="29">
        <v>2018</v>
      </c>
      <c r="Q36" s="29"/>
      <c r="R36" s="29"/>
      <c r="S36" s="29"/>
      <c r="T36" s="29"/>
      <c r="U36" s="29">
        <v>29505809</v>
      </c>
    </row>
    <row r="37" spans="2:21" x14ac:dyDescent="0.25">
      <c r="B37" s="28" t="s">
        <v>361</v>
      </c>
      <c r="C37" s="28" t="s">
        <v>362</v>
      </c>
      <c r="D37" s="28" t="s">
        <v>363</v>
      </c>
      <c r="E37" s="28" t="s">
        <v>205</v>
      </c>
      <c r="F37" s="29">
        <f>VLOOKUP(N37,Revistas!$B$2:$H$63971,2,FALSE)</f>
        <v>3.569</v>
      </c>
      <c r="G37" s="29" t="str">
        <f>VLOOKUP(N37,Revistas!$B$2:$H$63971,3,FALSE)</f>
        <v>Q2</v>
      </c>
      <c r="H37" s="29" t="str">
        <f>VLOOKUP(N37,Revistas!$B$2:$H$63971,4,FALSE)</f>
        <v>HEMATOLOGY</v>
      </c>
      <c r="I37" s="29" t="str">
        <f>VLOOKUP(N37,Revistas!$B$2:$H$63971,5,FALSE)</f>
        <v>22/70</v>
      </c>
      <c r="J37" s="29" t="str">
        <f>VLOOKUP(N37,Revistas!$B$2:$H$63971,6,FALSE)</f>
        <v>NO</v>
      </c>
      <c r="K37" s="28" t="s">
        <v>364</v>
      </c>
      <c r="L37" s="28"/>
      <c r="M37" s="29">
        <v>0</v>
      </c>
      <c r="N37" s="29" t="s">
        <v>365</v>
      </c>
      <c r="O37" s="29" t="s">
        <v>224</v>
      </c>
      <c r="P37" s="29">
        <v>2018</v>
      </c>
      <c r="Q37" s="29">
        <v>24</v>
      </c>
      <c r="R37" s="29"/>
      <c r="S37" s="29">
        <v>15</v>
      </c>
      <c r="T37" s="29">
        <v>15</v>
      </c>
      <c r="U37" s="29"/>
    </row>
    <row r="38" spans="2:21" x14ac:dyDescent="0.25">
      <c r="B38" s="32" t="s">
        <v>997</v>
      </c>
      <c r="C38" s="32" t="s">
        <v>998</v>
      </c>
      <c r="D38" s="32" t="s">
        <v>999</v>
      </c>
      <c r="E38" s="32" t="s">
        <v>10</v>
      </c>
      <c r="F38" s="29">
        <f>VLOOKUP(N38,Revistas!$B$2:$H$63971,2,FALSE)</f>
        <v>4.9870000000000001</v>
      </c>
      <c r="G38" s="29" t="str">
        <f>VLOOKUP(N38,Revistas!$B$2:$H$63971,3,FALSE)</f>
        <v>Q1</v>
      </c>
      <c r="H38" s="29" t="str">
        <f>VLOOKUP(N38,Revistas!$B$2:$H$63971,4,FALSE)</f>
        <v>ONCOLOGY - SCIE</v>
      </c>
      <c r="I38" s="29" t="str">
        <f>VLOOKUP(N38,Revistas!$B$2:$H$63971,5,FALSE)</f>
        <v>48/217</v>
      </c>
      <c r="J38" s="29" t="str">
        <f>VLOOKUP(N38,Revistas!$B$2:$H$63971,6,FALSE)</f>
        <v>NO</v>
      </c>
      <c r="K38" s="32" t="s">
        <v>1000</v>
      </c>
      <c r="L38" s="32" t="s">
        <v>1001</v>
      </c>
      <c r="M38" s="33">
        <v>0</v>
      </c>
      <c r="N38" s="33" t="s">
        <v>1002</v>
      </c>
      <c r="O38" s="35">
        <v>41306</v>
      </c>
      <c r="P38" s="33">
        <v>2018</v>
      </c>
      <c r="Q38" s="33">
        <v>10</v>
      </c>
      <c r="R38" s="33"/>
      <c r="S38" s="33"/>
      <c r="T38" s="33"/>
      <c r="U38" s="33">
        <v>29449904</v>
      </c>
    </row>
    <row r="39" spans="2:21" x14ac:dyDescent="0.25">
      <c r="B39" s="28" t="s">
        <v>303</v>
      </c>
      <c r="C39" s="28" t="s">
        <v>304</v>
      </c>
      <c r="D39" s="28" t="s">
        <v>305</v>
      </c>
      <c r="E39" s="28" t="s">
        <v>10</v>
      </c>
      <c r="F39" s="29">
        <f>VLOOKUP(N39,Revistas!$B$2:$H$63971,2,FALSE)</f>
        <v>6.1890000000000001</v>
      </c>
      <c r="G39" s="29" t="str">
        <f>VLOOKUP(N39,Revistas!$B$2:$H$63971,3,FALSE)</f>
        <v>Q1</v>
      </c>
      <c r="H39" s="29" t="str">
        <f>VLOOKUP(N39,Revistas!$B$2:$H$63971,4,FALSE)</f>
        <v>CARDIAC &amp; CARDIOVASCULAR SYSTEM</v>
      </c>
      <c r="I39" s="29" t="str">
        <f>VLOOKUP(N39,Revistas!$B$2:$H$63971,5,FALSE)</f>
        <v>16/126</v>
      </c>
      <c r="J39" s="29" t="str">
        <f>VLOOKUP(N39,Revistas!$B$2:$H$63971,6,FALSE)</f>
        <v>NO</v>
      </c>
      <c r="K39" s="28" t="s">
        <v>306</v>
      </c>
      <c r="L39" s="28" t="s">
        <v>307</v>
      </c>
      <c r="M39" s="29">
        <v>0</v>
      </c>
      <c r="N39" s="29" t="s">
        <v>308</v>
      </c>
      <c r="O39" s="30">
        <v>42036</v>
      </c>
      <c r="P39" s="29">
        <v>2018</v>
      </c>
      <c r="Q39" s="29">
        <v>253</v>
      </c>
      <c r="R39" s="29"/>
      <c r="S39" s="29">
        <v>167</v>
      </c>
      <c r="T39" s="29">
        <v>173</v>
      </c>
      <c r="U39" s="29"/>
    </row>
    <row r="40" spans="2:21" x14ac:dyDescent="0.25">
      <c r="B40" s="28" t="s">
        <v>1191</v>
      </c>
      <c r="C40" s="28" t="s">
        <v>1192</v>
      </c>
      <c r="D40" s="28" t="s">
        <v>1193</v>
      </c>
      <c r="E40" s="28" t="s">
        <v>10</v>
      </c>
      <c r="F40" s="29">
        <f>VLOOKUP(N40,Revistas!$B$2:$H$63971,2,FALSE)</f>
        <v>0.86</v>
      </c>
      <c r="G40" s="29" t="str">
        <f>VLOOKUP(N40,Revistas!$B$2:$H$63971,3,FALSE)</f>
        <v>Q4</v>
      </c>
      <c r="H40" s="29" t="str">
        <f>VLOOKUP(N40,Revistas!$B$2:$H$63971,4,FALSE)</f>
        <v>MEDICINE, RESEARCH &amp; EXPERIMENTAL - SCIE</v>
      </c>
      <c r="I40" s="29" t="str">
        <f>VLOOKUP(N40,Revistas!$B$2:$H$63971,5,FALSE)</f>
        <v>114/128</v>
      </c>
      <c r="J40" s="29" t="str">
        <f>VLOOKUP(N40,Revistas!$B$2:$H$63971,6,FALSE)</f>
        <v>NO</v>
      </c>
      <c r="K40" s="28" t="s">
        <v>1194</v>
      </c>
      <c r="L40" s="28" t="s">
        <v>1195</v>
      </c>
      <c r="M40" s="29">
        <v>0</v>
      </c>
      <c r="N40" s="29" t="s">
        <v>1196</v>
      </c>
      <c r="O40" s="29" t="s">
        <v>33</v>
      </c>
      <c r="P40" s="29">
        <v>2018</v>
      </c>
      <c r="Q40" s="29">
        <v>11</v>
      </c>
      <c r="R40" s="29">
        <v>2</v>
      </c>
      <c r="S40" s="29">
        <v>189</v>
      </c>
      <c r="T40" s="29">
        <v>199</v>
      </c>
      <c r="U40" s="29">
        <v>29193749</v>
      </c>
    </row>
    <row r="41" spans="2:21" x14ac:dyDescent="0.25">
      <c r="B41" s="28" t="s">
        <v>1600</v>
      </c>
      <c r="C41" s="28" t="s">
        <v>1601</v>
      </c>
      <c r="D41" s="28" t="s">
        <v>1602</v>
      </c>
      <c r="E41" s="28" t="s">
        <v>24</v>
      </c>
      <c r="F41" s="29" t="str">
        <f>VLOOKUP(N41,Revistas!$B$2:$H$63971,2,FALSE)</f>
        <v>NO TIENE</v>
      </c>
      <c r="G41" s="29" t="str">
        <f>VLOOKUP(N41,Revistas!$B$2:$H$63971,3,FALSE)</f>
        <v>NO TIENE</v>
      </c>
      <c r="H41" s="29" t="str">
        <f>VLOOKUP(N41,Revistas!$B$2:$H$63971,4,FALSE)</f>
        <v>NO TIENE</v>
      </c>
      <c r="I41" s="29" t="str">
        <f>VLOOKUP(N41,Revistas!$B$2:$H$63971,5,FALSE)</f>
        <v>NO TIENE</v>
      </c>
      <c r="J41" s="29" t="str">
        <f>VLOOKUP(N41,Revistas!$B$2:$H$63971,6,FALSE)</f>
        <v>NO</v>
      </c>
      <c r="K41" s="28" t="s">
        <v>1603</v>
      </c>
      <c r="L41" s="28" t="s">
        <v>1604</v>
      </c>
      <c r="M41" s="29">
        <v>0</v>
      </c>
      <c r="N41" s="29" t="s">
        <v>1605</v>
      </c>
      <c r="O41" s="29" t="s">
        <v>1606</v>
      </c>
      <c r="P41" s="29">
        <v>2018</v>
      </c>
      <c r="Q41" s="29">
        <v>11</v>
      </c>
      <c r="R41" s="29">
        <v>1</v>
      </c>
      <c r="S41" s="29">
        <v>113</v>
      </c>
      <c r="T41" s="29" t="s">
        <v>666</v>
      </c>
      <c r="U41" s="29">
        <v>29440847</v>
      </c>
    </row>
    <row r="42" spans="2:21" x14ac:dyDescent="0.25">
      <c r="B42" s="28" t="s">
        <v>1468</v>
      </c>
      <c r="C42" s="28" t="s">
        <v>1469</v>
      </c>
      <c r="D42" s="28" t="s">
        <v>428</v>
      </c>
      <c r="E42" s="28" t="s">
        <v>10</v>
      </c>
      <c r="F42" s="29">
        <f>VLOOKUP(N42,Revistas!$B$2:$H$63971,2,FALSE)</f>
        <v>5.476</v>
      </c>
      <c r="G42" s="29" t="str">
        <f>VLOOKUP(N42,Revistas!$B$2:$H$63971,3,FALSE)</f>
        <v>Q1</v>
      </c>
      <c r="H42" s="29" t="str">
        <f>VLOOKUP(N42,Revistas!$B$2:$H$63971,4,FALSE)</f>
        <v>BIOCHEMISTRY &amp; MOLECULAR BIOLOGY</v>
      </c>
      <c r="I42" s="29" t="str">
        <f>VLOOKUP(N42,Revistas!$B$2:$H$63971,5,FALSE)</f>
        <v>45/286</v>
      </c>
      <c r="J42" s="29" t="str">
        <f>VLOOKUP(N42,Revistas!$B$2:$H$63971,6,FALSE)</f>
        <v>NO</v>
      </c>
      <c r="K42" s="28" t="s">
        <v>1470</v>
      </c>
      <c r="L42" s="28" t="s">
        <v>1471</v>
      </c>
      <c r="M42" s="29">
        <v>0</v>
      </c>
      <c r="N42" s="29" t="s">
        <v>431</v>
      </c>
      <c r="O42" s="29" t="s">
        <v>224</v>
      </c>
      <c r="P42" s="29">
        <v>2018</v>
      </c>
      <c r="Q42" s="29">
        <v>1864</v>
      </c>
      <c r="R42" s="29">
        <v>2</v>
      </c>
      <c r="S42" s="29">
        <v>640</v>
      </c>
      <c r="T42" s="29">
        <v>648</v>
      </c>
      <c r="U42" s="29">
        <v>29197662</v>
      </c>
    </row>
    <row r="43" spans="2:21" x14ac:dyDescent="0.25">
      <c r="B43" s="28" t="s">
        <v>701</v>
      </c>
      <c r="C43" s="28" t="s">
        <v>700</v>
      </c>
      <c r="D43" s="28" t="s">
        <v>704</v>
      </c>
      <c r="E43" s="28" t="s">
        <v>10</v>
      </c>
      <c r="F43" s="29">
        <f>VLOOKUP(N43,Revistas!$B$2:$H$63971,2,FALSE)</f>
        <v>13.081</v>
      </c>
      <c r="G43" s="29" t="str">
        <f>VLOOKUP(N43,Revistas!$B$2:$H$63971,3,FALSE)</f>
        <v>Q1</v>
      </c>
      <c r="H43" s="29" t="str">
        <f>VLOOKUP(N43,Revistas!$B$2:$H$63971,4,FALSE)</f>
        <v>IMMUNOLOGY</v>
      </c>
      <c r="I43" s="29" t="str">
        <f>VLOOKUP(N43,Revistas!$B$2:$H$63971,5,FALSE)</f>
        <v>6/150</v>
      </c>
      <c r="J43" s="29" t="str">
        <f>VLOOKUP(N43,Revistas!$B$2:$H$63971,6,FALSE)</f>
        <v>SI</v>
      </c>
      <c r="K43" s="28" t="s">
        <v>703</v>
      </c>
      <c r="L43" s="28"/>
      <c r="M43" s="29" t="s">
        <v>140</v>
      </c>
      <c r="N43" s="29" t="s">
        <v>665</v>
      </c>
      <c r="O43" s="29" t="s">
        <v>702</v>
      </c>
      <c r="P43" s="29">
        <v>2018</v>
      </c>
      <c r="Q43" s="29"/>
      <c r="R43" s="29"/>
      <c r="S43" s="29"/>
      <c r="T43" s="29"/>
      <c r="U43" s="29">
        <v>29408330</v>
      </c>
    </row>
    <row r="44" spans="2:21" x14ac:dyDescent="0.25">
      <c r="B44" s="28" t="s">
        <v>632</v>
      </c>
      <c r="C44" s="28" t="s">
        <v>633</v>
      </c>
      <c r="D44" s="28" t="s">
        <v>428</v>
      </c>
      <c r="E44" s="28" t="s">
        <v>10</v>
      </c>
      <c r="F44" s="29">
        <f>VLOOKUP(N44,Revistas!$B$2:$H$63971,2,FALSE)</f>
        <v>5.476</v>
      </c>
      <c r="G44" s="29" t="str">
        <f>VLOOKUP(N44,Revistas!$B$2:$H$63971,3,FALSE)</f>
        <v>Q1</v>
      </c>
      <c r="H44" s="29" t="str">
        <f>VLOOKUP(N44,Revistas!$B$2:$H$63971,4,FALSE)</f>
        <v>BIOCHEMISTRY &amp; MOLECULAR BIOLOGY</v>
      </c>
      <c r="I44" s="29" t="str">
        <f>VLOOKUP(N44,Revistas!$B$2:$H$63971,5,FALSE)</f>
        <v>45/286</v>
      </c>
      <c r="J44" s="29" t="str">
        <f>VLOOKUP(N44,Revistas!$B$2:$H$63971,6,FALSE)</f>
        <v>NO</v>
      </c>
      <c r="K44" s="28" t="s">
        <v>634</v>
      </c>
      <c r="L44" s="28" t="s">
        <v>635</v>
      </c>
      <c r="M44" s="29">
        <v>0</v>
      </c>
      <c r="N44" s="29" t="s">
        <v>431</v>
      </c>
      <c r="O44" s="29" t="s">
        <v>224</v>
      </c>
      <c r="P44" s="29">
        <v>2018</v>
      </c>
      <c r="Q44" s="29">
        <v>1864</v>
      </c>
      <c r="R44" s="29">
        <v>2</v>
      </c>
      <c r="S44" s="29">
        <v>325</v>
      </c>
      <c r="T44" s="29">
        <v>337</v>
      </c>
      <c r="U44" s="29">
        <v>29109031</v>
      </c>
    </row>
    <row r="45" spans="2:21" x14ac:dyDescent="0.25">
      <c r="B45" s="28" t="s">
        <v>1420</v>
      </c>
      <c r="C45" s="28" t="s">
        <v>1421</v>
      </c>
      <c r="D45" s="28" t="s">
        <v>1422</v>
      </c>
      <c r="E45" s="28" t="s">
        <v>10</v>
      </c>
      <c r="F45" s="29">
        <f>VLOOKUP(N45,Revistas!$B$2:$H$63971,2,FALSE)</f>
        <v>5.843</v>
      </c>
      <c r="G45" s="29" t="str">
        <f>VLOOKUP(N45,Revistas!$B$2:$H$63971,3,FALSE)</f>
        <v>Q1</v>
      </c>
      <c r="H45" s="29" t="str">
        <f>VLOOKUP(N45,Revistas!$B$2:$H$63971,4,FALSE)</f>
        <v>DEVELOPMENTAL BIOLOGY - SCIE</v>
      </c>
      <c r="I45" s="29" t="str">
        <f>VLOOKUP(N45,Revistas!$B$2:$H$63971,5,FALSE)</f>
        <v>5 DE 41</v>
      </c>
      <c r="J45" s="29" t="str">
        <f>VLOOKUP(N45,Revistas!$B$2:$H$63971,6,FALSE)</f>
        <v>NO</v>
      </c>
      <c r="K45" s="28" t="s">
        <v>1423</v>
      </c>
      <c r="L45" s="28" t="s">
        <v>1424</v>
      </c>
      <c r="M45" s="29">
        <v>0</v>
      </c>
      <c r="N45" s="29" t="s">
        <v>1425</v>
      </c>
      <c r="O45" s="30">
        <v>42036</v>
      </c>
      <c r="P45" s="29">
        <v>2018</v>
      </c>
      <c r="Q45" s="29">
        <v>145</v>
      </c>
      <c r="R45" s="29">
        <v>4</v>
      </c>
      <c r="S45" s="29"/>
      <c r="T45" s="29" t="s">
        <v>1426</v>
      </c>
      <c r="U45" s="29">
        <v>29361573</v>
      </c>
    </row>
    <row r="46" spans="2:21" x14ac:dyDescent="0.25">
      <c r="B46" s="28" t="s">
        <v>1179</v>
      </c>
      <c r="C46" s="28" t="s">
        <v>1180</v>
      </c>
      <c r="D46" s="28" t="s">
        <v>1181</v>
      </c>
      <c r="E46" s="28" t="s">
        <v>10</v>
      </c>
      <c r="F46" s="29">
        <f>VLOOKUP(N46,Revistas!$B$2:$H$63971,2,FALSE)</f>
        <v>18.318000000000001</v>
      </c>
      <c r="G46" s="29" t="str">
        <f>VLOOKUP(N46,Revistas!$B$2:$H$63971,3,FALSE)</f>
        <v>Q1</v>
      </c>
      <c r="H46" s="29" t="str">
        <f>VLOOKUP(N46,Revistas!$B$2:$H$63971,4,FALSE)</f>
        <v>ENDOCRINOLOGY &amp; METABOLISM - SCIE</v>
      </c>
      <c r="I46" s="29" t="str">
        <f>VLOOKUP(N46,Revistas!$B$2:$H$63971,5,FALSE)</f>
        <v>2/138</v>
      </c>
      <c r="J46" s="29" t="str">
        <f>VLOOKUP(N46,Revistas!$B$2:$H$63971,6,FALSE)</f>
        <v>SI</v>
      </c>
      <c r="K46" s="28" t="s">
        <v>1182</v>
      </c>
      <c r="L46" s="28" t="s">
        <v>1183</v>
      </c>
      <c r="M46" s="29">
        <v>0</v>
      </c>
      <c r="N46" s="29" t="s">
        <v>1184</v>
      </c>
      <c r="O46" s="29" t="s">
        <v>21</v>
      </c>
      <c r="P46" s="29">
        <v>2018</v>
      </c>
      <c r="Q46" s="29">
        <v>14</v>
      </c>
      <c r="R46" s="29">
        <v>4</v>
      </c>
      <c r="S46" s="29">
        <v>229</v>
      </c>
      <c r="T46" s="29">
        <v>249</v>
      </c>
      <c r="U46" s="29">
        <v>29377879</v>
      </c>
    </row>
    <row r="47" spans="2:21" x14ac:dyDescent="0.25">
      <c r="B47" s="28" t="s">
        <v>442</v>
      </c>
      <c r="C47" s="28" t="s">
        <v>443</v>
      </c>
      <c r="D47" s="28" t="s">
        <v>444</v>
      </c>
      <c r="E47" s="28" t="s">
        <v>10</v>
      </c>
      <c r="F47" s="29">
        <f>VLOOKUP(N47,Revistas!$B$2:$H$63971,2,FALSE)</f>
        <v>4.0380000000000003</v>
      </c>
      <c r="G47" s="29" t="str">
        <f>VLOOKUP(N47,Revistas!$B$2:$H$63971,3,FALSE)</f>
        <v>Q1</v>
      </c>
      <c r="H47" s="29" t="str">
        <f>VLOOKUP(N47,Revistas!$B$2:$H$63971,4,FALSE)</f>
        <v>INFECTIOUS DISEASES - SCIE</v>
      </c>
      <c r="I47" s="29" t="str">
        <f>VLOOKUP(N47,Revistas!$B$2:$H$63971,5,FALSE)</f>
        <v>19/84</v>
      </c>
      <c r="J47" s="29" t="str">
        <f>VLOOKUP(N47,Revistas!$B$2:$H$63971,6,FALSE)</f>
        <v>NO</v>
      </c>
      <c r="K47" s="28" t="s">
        <v>445</v>
      </c>
      <c r="L47" s="28" t="s">
        <v>446</v>
      </c>
      <c r="M47" s="29">
        <v>0</v>
      </c>
      <c r="N47" s="29" t="s">
        <v>447</v>
      </c>
      <c r="O47" s="29" t="s">
        <v>224</v>
      </c>
      <c r="P47" s="29">
        <v>2018</v>
      </c>
      <c r="Q47" s="29">
        <v>15</v>
      </c>
      <c r="R47" s="29">
        <v>1</v>
      </c>
      <c r="S47" s="29">
        <v>11</v>
      </c>
      <c r="T47" s="29">
        <v>19</v>
      </c>
      <c r="U47" s="29">
        <v>29353398</v>
      </c>
    </row>
    <row r="48" spans="2:21" x14ac:dyDescent="0.25">
      <c r="B48" s="28" t="s">
        <v>4590</v>
      </c>
      <c r="C48" s="28" t="s">
        <v>4591</v>
      </c>
      <c r="D48" s="28" t="s">
        <v>3661</v>
      </c>
      <c r="E48" s="28" t="s">
        <v>10</v>
      </c>
      <c r="F48" s="29">
        <f>VLOOKUP(N48,Revistas!$B$2:$H$63971,2,FALSE)</f>
        <v>6.19</v>
      </c>
      <c r="G48" s="29" t="str">
        <f>VLOOKUP(N48,Revistas!$B$2:$H$63971,3,FALSE)</f>
        <v>Q1</v>
      </c>
      <c r="H48" s="29" t="str">
        <f>VLOOKUP(N48,Revistas!$B$2:$H$63971,4,FALSE)</f>
        <v>NEUROSCIENCES</v>
      </c>
      <c r="I48" s="29" t="str">
        <f>VLOOKUP(N48,Revistas!$B$2:$H$63971,5,FALSE)</f>
        <v>25/258</v>
      </c>
      <c r="J48" s="29" t="str">
        <f>VLOOKUP(N48,Revistas!$B$2:$H$63971,6,FALSE)</f>
        <v>SI</v>
      </c>
      <c r="K48" s="28" t="s">
        <v>4592</v>
      </c>
      <c r="L48" s="28" t="s">
        <v>4593</v>
      </c>
      <c r="M48" s="29">
        <v>0</v>
      </c>
      <c r="N48" s="29" t="s">
        <v>3662</v>
      </c>
      <c r="O48" s="29" t="s">
        <v>224</v>
      </c>
      <c r="P48" s="29">
        <v>2018</v>
      </c>
      <c r="Q48" s="29">
        <v>55</v>
      </c>
      <c r="R48" s="29">
        <v>2</v>
      </c>
      <c r="S48" s="29">
        <v>1580</v>
      </c>
      <c r="T48" s="29">
        <v>1589</v>
      </c>
      <c r="U48" s="29">
        <v>28185129</v>
      </c>
    </row>
    <row r="49" spans="1:76" x14ac:dyDescent="0.25">
      <c r="B49" s="32" t="s">
        <v>991</v>
      </c>
      <c r="C49" s="32" t="s">
        <v>992</v>
      </c>
      <c r="D49" s="32" t="s">
        <v>993</v>
      </c>
      <c r="E49" s="32" t="s">
        <v>10</v>
      </c>
      <c r="F49" s="29">
        <f>VLOOKUP(N49,Revistas!$B$2:$H$63971,2,FALSE)</f>
        <v>3.2389999999999999</v>
      </c>
      <c r="G49" s="29" t="str">
        <f>VLOOKUP(N49,Revistas!$B$2:$H$63971,3,FALSE)</f>
        <v>Q2</v>
      </c>
      <c r="H49" s="29" t="str">
        <f>VLOOKUP(N49,Revistas!$B$2:$H$63971,4,FALSE)</f>
        <v>ALLERGY - SCIE</v>
      </c>
      <c r="I49" s="29" t="str">
        <f>VLOOKUP(N49,Revistas!$B$2:$H$63971,5,FALSE)</f>
        <v>12 DE 26</v>
      </c>
      <c r="J49" s="29" t="str">
        <f>VLOOKUP(N49,Revistas!$B$2:$H$63971,6,FALSE)</f>
        <v>NO</v>
      </c>
      <c r="K49" s="32" t="s">
        <v>994</v>
      </c>
      <c r="L49" s="32" t="s">
        <v>995</v>
      </c>
      <c r="M49" s="33">
        <v>0</v>
      </c>
      <c r="N49" s="33" t="s">
        <v>996</v>
      </c>
      <c r="O49" s="35">
        <v>44986</v>
      </c>
      <c r="P49" s="33">
        <v>2018</v>
      </c>
      <c r="Q49" s="33">
        <v>8</v>
      </c>
      <c r="R49" s="33"/>
      <c r="S49" s="33"/>
      <c r="T49" s="33"/>
      <c r="U49" s="33">
        <v>29599966</v>
      </c>
    </row>
    <row r="50" spans="1:76" x14ac:dyDescent="0.25">
      <c r="B50" s="28" t="s">
        <v>709</v>
      </c>
      <c r="C50" s="28" t="s">
        <v>710</v>
      </c>
      <c r="D50" s="28" t="s">
        <v>711</v>
      </c>
      <c r="E50" s="28" t="s">
        <v>10</v>
      </c>
      <c r="F50" s="29">
        <f>VLOOKUP(N50,Revistas!$B$2:$H$63971,2,FALSE)</f>
        <v>5.2640000000000002</v>
      </c>
      <c r="G50" s="29" t="str">
        <f>VLOOKUP(N50,Revistas!$B$2:$H$63971,3,FALSE)</f>
        <v>Q1</v>
      </c>
      <c r="H50" s="29" t="str">
        <f>VLOOKUP(N50,Revistas!$B$2:$H$63971,4,FALSE)</f>
        <v>ALLERGY - SCIE;</v>
      </c>
      <c r="I50" s="29" t="str">
        <f>VLOOKUP(N50,Revistas!$B$2:$H$63971,5,FALSE)</f>
        <v>4 DE 26</v>
      </c>
      <c r="J50" s="29" t="str">
        <f>VLOOKUP(N50,Revistas!$B$2:$H$63971,6,FALSE)</f>
        <v>NO</v>
      </c>
      <c r="K50" s="28" t="s">
        <v>712</v>
      </c>
      <c r="L50" s="28" t="s">
        <v>713</v>
      </c>
      <c r="M50" s="29">
        <v>0</v>
      </c>
      <c r="N50" s="29" t="s">
        <v>714</v>
      </c>
      <c r="O50" s="29" t="s">
        <v>33</v>
      </c>
      <c r="P50" s="29">
        <v>2018</v>
      </c>
      <c r="Q50" s="29">
        <v>48</v>
      </c>
      <c r="R50" s="29">
        <v>3</v>
      </c>
      <c r="S50" s="29">
        <v>325</v>
      </c>
      <c r="T50" s="29">
        <v>333</v>
      </c>
      <c r="U50" s="29">
        <v>29265576</v>
      </c>
    </row>
    <row r="51" spans="1:76" x14ac:dyDescent="0.25">
      <c r="B51" s="28" t="s">
        <v>297</v>
      </c>
      <c r="C51" s="28" t="s">
        <v>298</v>
      </c>
      <c r="D51" s="28" t="s">
        <v>299</v>
      </c>
      <c r="E51" s="28" t="s">
        <v>10</v>
      </c>
      <c r="F51" s="29">
        <f>VLOOKUP(N51,Revistas!$B$2:$H$63971,2,FALSE)</f>
        <v>4.2119999999999997</v>
      </c>
      <c r="G51" s="29" t="str">
        <f>VLOOKUP(N51,Revistas!$B$2:$H$63971,3,FALSE)</f>
        <v>Q1</v>
      </c>
      <c r="H51" s="29" t="str">
        <f>VLOOKUP(N51,Revistas!$B$2:$H$63971,4,FALSE)</f>
        <v>PUBLIC, ENVIRONMENTAL &amp; OCCUPATIONAL HEALTH - SCIE;</v>
      </c>
      <c r="I51" s="29" t="str">
        <f>VLOOKUP(N51,Revistas!$B$2:$H$63971,5,FALSE)</f>
        <v>19/176</v>
      </c>
      <c r="J51" s="29" t="str">
        <f>VLOOKUP(N51,Revistas!$B$2:$H$63971,6,FALSE)</f>
        <v>NO</v>
      </c>
      <c r="K51" s="28" t="s">
        <v>300</v>
      </c>
      <c r="L51" s="28" t="s">
        <v>301</v>
      </c>
      <c r="M51" s="29">
        <v>0</v>
      </c>
      <c r="N51" s="29" t="s">
        <v>302</v>
      </c>
      <c r="O51" s="29" t="s">
        <v>33</v>
      </c>
      <c r="P51" s="29">
        <v>2018</v>
      </c>
      <c r="Q51" s="29">
        <v>54</v>
      </c>
      <c r="R51" s="29">
        <v>3</v>
      </c>
      <c r="S51" s="29">
        <v>419</v>
      </c>
      <c r="T51" s="29">
        <v>422</v>
      </c>
      <c r="U51" s="29">
        <v>29305068</v>
      </c>
    </row>
    <row r="52" spans="1:76" x14ac:dyDescent="0.25">
      <c r="B52" s="28" t="s">
        <v>4526</v>
      </c>
      <c r="C52" s="28" t="s">
        <v>4527</v>
      </c>
      <c r="D52" s="28" t="s">
        <v>4512</v>
      </c>
      <c r="E52" s="28" t="s">
        <v>205</v>
      </c>
      <c r="F52" s="29">
        <f>VLOOKUP(N52,Revistas!$B$2:$H$63971,2,FALSE)</f>
        <v>5.8129999999999997</v>
      </c>
      <c r="G52" s="29" t="str">
        <f>VLOOKUP(N52,Revistas!$B$2:$H$63971,3,FALSE)</f>
        <v>Q1</v>
      </c>
      <c r="H52" s="29" t="str">
        <f>VLOOKUP(N52,Revistas!$B$2:$H$63971,4,FALSE)</f>
        <v>GASTROENTEROLOGY &amp; HEPATOLOGY - SCIE</v>
      </c>
      <c r="I52" s="29" t="str">
        <f>VLOOKUP(N52,Revistas!$B$2:$H$63971,5,FALSE)</f>
        <v>12 DE 79</v>
      </c>
      <c r="J52" s="29" t="str">
        <f>VLOOKUP(N52,Revistas!$B$2:$H$63971,6,FALSE)</f>
        <v>NO</v>
      </c>
      <c r="K52" s="28" t="s">
        <v>4528</v>
      </c>
      <c r="L52" s="28"/>
      <c r="M52" s="29">
        <v>0</v>
      </c>
      <c r="N52" s="29" t="s">
        <v>4514</v>
      </c>
      <c r="O52" s="29" t="s">
        <v>224</v>
      </c>
      <c r="P52" s="29">
        <v>2018</v>
      </c>
      <c r="Q52" s="29">
        <v>12</v>
      </c>
      <c r="R52" s="29"/>
      <c r="S52" s="29" t="s">
        <v>4529</v>
      </c>
      <c r="T52" s="29" t="s">
        <v>4530</v>
      </c>
      <c r="U52" s="29"/>
    </row>
    <row r="53" spans="1:76" x14ac:dyDescent="0.25">
      <c r="B53" s="28" t="s">
        <v>7</v>
      </c>
      <c r="C53" s="28" t="s">
        <v>8</v>
      </c>
      <c r="D53" s="28" t="s">
        <v>9</v>
      </c>
      <c r="E53" s="28" t="s">
        <v>10</v>
      </c>
      <c r="F53" s="29">
        <f>VLOOKUP(N53,Revistas!$B$2:$H$63971,2,FALSE)</f>
        <v>6.3369999999999997</v>
      </c>
      <c r="G53" s="29" t="str">
        <f>VLOOKUP(N53,Revistas!$B$2:$H$63971,3,FALSE)</f>
        <v>Q1</v>
      </c>
      <c r="H53" s="29" t="str">
        <f>VLOOKUP(N53,Revistas!$B$2:$H$63971,4,FALSE)</f>
        <v>CHEMISTRY, PHYSICAL - SCIE;</v>
      </c>
      <c r="I53" s="29" t="str">
        <f>VLOOKUP(N53,Revistas!$B$2:$H$63971,5,FALSE)</f>
        <v>23/146</v>
      </c>
      <c r="J53" s="29" t="str">
        <f>VLOOKUP(N53,Revistas!$B$2:$H$63971,6,FALSE)</f>
        <v>NO</v>
      </c>
      <c r="K53" s="28" t="s">
        <v>11</v>
      </c>
      <c r="L53" s="28" t="s">
        <v>12</v>
      </c>
      <c r="M53" s="29">
        <v>0</v>
      </c>
      <c r="N53" s="29" t="s">
        <v>13</v>
      </c>
      <c r="O53" s="29" t="s">
        <v>14</v>
      </c>
      <c r="P53" s="29">
        <v>2018</v>
      </c>
      <c r="Q53" s="29">
        <v>131</v>
      </c>
      <c r="R53" s="29"/>
      <c r="S53" s="29">
        <v>229</v>
      </c>
      <c r="T53" s="29">
        <v>237</v>
      </c>
      <c r="U53" s="29"/>
    </row>
    <row r="54" spans="1:76" x14ac:dyDescent="0.25">
      <c r="B54" s="28" t="s">
        <v>4632</v>
      </c>
      <c r="C54" s="28" t="s">
        <v>4633</v>
      </c>
      <c r="D54" s="28" t="s">
        <v>585</v>
      </c>
      <c r="E54" s="28" t="s">
        <v>24</v>
      </c>
      <c r="F54" s="29" t="str">
        <f>VLOOKUP(N54,Revistas!$B$2:$H$63971,2,FALSE)</f>
        <v>NO TIENE</v>
      </c>
      <c r="G54" s="29" t="str">
        <f>VLOOKUP(N54,Revistas!$B$2:$H$63971,3,FALSE)</f>
        <v>NO TIENE</v>
      </c>
      <c r="H54" s="29" t="str">
        <f>VLOOKUP(N54,Revistas!$B$2:$H$63971,4,FALSE)</f>
        <v>NO TIENE</v>
      </c>
      <c r="I54" s="29" t="str">
        <f>VLOOKUP(N54,Revistas!$B$2:$H$63971,5,FALSE)</f>
        <v>NO TIENE</v>
      </c>
      <c r="J54" s="29" t="str">
        <f>VLOOKUP(N54,Revistas!$B$2:$H$63971,6,FALSE)</f>
        <v>NO</v>
      </c>
      <c r="K54" s="28" t="s">
        <v>4634</v>
      </c>
      <c r="L54" s="28" t="s">
        <v>4635</v>
      </c>
      <c r="M54" s="29">
        <v>0</v>
      </c>
      <c r="N54" s="29" t="s">
        <v>588</v>
      </c>
      <c r="O54" s="29" t="s">
        <v>589</v>
      </c>
      <c r="P54" s="29">
        <v>2018</v>
      </c>
      <c r="Q54" s="29">
        <v>14</v>
      </c>
      <c r="R54" s="29">
        <v>1</v>
      </c>
      <c r="S54" s="29">
        <v>60</v>
      </c>
      <c r="T54" s="29">
        <v>61</v>
      </c>
      <c r="U54" s="29">
        <v>28416147</v>
      </c>
    </row>
    <row r="55" spans="1:76" x14ac:dyDescent="0.25">
      <c r="B55" s="28" t="s">
        <v>4486</v>
      </c>
      <c r="C55" s="28" t="s">
        <v>4487</v>
      </c>
      <c r="D55" s="28" t="s">
        <v>3056</v>
      </c>
      <c r="E55" s="28" t="s">
        <v>10</v>
      </c>
      <c r="F55" s="29">
        <f>VLOOKUP(N55,Revistas!$B$2:$H$63971,2,FALSE)</f>
        <v>3.9350000000000001</v>
      </c>
      <c r="G55" s="29" t="str">
        <f>VLOOKUP(N55,Revistas!$B$2:$H$63971,3,FALSE)</f>
        <v>Q1</v>
      </c>
      <c r="H55" s="29" t="str">
        <f>VLOOKUP(N55,Revistas!$B$2:$H$63971,4,FALSE)</f>
        <v>INFECTIOUS DISEASES - SCIE;</v>
      </c>
      <c r="I55" s="29" t="str">
        <f>VLOOKUP(N55,Revistas!$B$2:$H$63971,5,FALSE)</f>
        <v>20/84</v>
      </c>
      <c r="J55" s="29" t="str">
        <f>VLOOKUP(N55,Revistas!$B$2:$H$63971,6,FALSE)</f>
        <v>NO</v>
      </c>
      <c r="K55" s="28" t="s">
        <v>4488</v>
      </c>
      <c r="L55" s="28" t="s">
        <v>4489</v>
      </c>
      <c r="M55" s="29">
        <v>0</v>
      </c>
      <c r="N55" s="29" t="s">
        <v>3057</v>
      </c>
      <c r="O55" s="29" t="s">
        <v>599</v>
      </c>
      <c r="P55" s="29">
        <v>2018</v>
      </c>
      <c r="Q55" s="29">
        <v>77</v>
      </c>
      <c r="R55" s="29">
        <v>1</v>
      </c>
      <c r="S55" s="29">
        <v>102</v>
      </c>
      <c r="T55" s="29">
        <v>109</v>
      </c>
      <c r="U55" s="29">
        <v>28991888</v>
      </c>
    </row>
    <row r="56" spans="1:76" x14ac:dyDescent="0.25">
      <c r="B56" s="28" t="s">
        <v>1275</v>
      </c>
      <c r="C56" s="28" t="s">
        <v>1276</v>
      </c>
      <c r="D56" s="28" t="s">
        <v>1277</v>
      </c>
      <c r="E56" s="28" t="s">
        <v>10</v>
      </c>
      <c r="F56" s="29">
        <f>VLOOKUP(N56,Revistas!$B$2:$H$63971,2,FALSE)</f>
        <v>2.1309999999999998</v>
      </c>
      <c r="G56" s="29" t="str">
        <f>VLOOKUP(N56,Revistas!$B$2:$H$63971,3,FALSE)</f>
        <v>Q3</v>
      </c>
      <c r="H56" s="29" t="str">
        <f>VLOOKUP(N56,Revistas!$B$2:$H$63971,4,FALSE)</f>
        <v>ONCOLOGY</v>
      </c>
      <c r="I56" s="29" t="str">
        <f>VLOOKUP(N56,Revistas!$B$2:$H$63971,5,FALSE)</f>
        <v>152/217</v>
      </c>
      <c r="J56" s="29" t="str">
        <f>VLOOKUP(N56,Revistas!$B$2:$H$63971,6,FALSE)</f>
        <v>NO</v>
      </c>
      <c r="K56" s="28" t="s">
        <v>1278</v>
      </c>
      <c r="L56" s="28" t="s">
        <v>1279</v>
      </c>
      <c r="M56" s="29">
        <v>0</v>
      </c>
      <c r="N56" s="29" t="s">
        <v>1280</v>
      </c>
      <c r="O56" s="29" t="s">
        <v>73</v>
      </c>
      <c r="P56" s="29">
        <v>2018</v>
      </c>
      <c r="Q56" s="29">
        <v>14</v>
      </c>
      <c r="R56" s="29">
        <v>1</v>
      </c>
      <c r="S56" s="29">
        <v>41</v>
      </c>
      <c r="T56" s="29">
        <v>50</v>
      </c>
      <c r="U56" s="29"/>
    </row>
    <row r="57" spans="1:76" x14ac:dyDescent="0.25">
      <c r="B57" s="28" t="s">
        <v>1154</v>
      </c>
      <c r="C57" s="28" t="s">
        <v>1153</v>
      </c>
      <c r="D57" s="28" t="s">
        <v>1139</v>
      </c>
      <c r="E57" s="28" t="s">
        <v>10</v>
      </c>
      <c r="F57" s="29">
        <f>VLOOKUP(N57,Revistas!$B$2:$H$63971,2,FALSE)</f>
        <v>0.32300000000000001</v>
      </c>
      <c r="G57" s="29" t="str">
        <f>VLOOKUP(N57,Revistas!$B$2:$H$63971,3,FALSE)</f>
        <v>Q4</v>
      </c>
      <c r="H57" s="29" t="str">
        <f>VLOOKUP(N57,Revistas!$B$2:$H$63971,4,FALSE)</f>
        <v>UROLOGY &amp; NEPHROLOGY - SCIE</v>
      </c>
      <c r="I57" s="29" t="str">
        <f>VLOOKUP(N57,Revistas!$B$2:$H$63971,5,FALSE)</f>
        <v>73/76</v>
      </c>
      <c r="J57" s="29" t="str">
        <f>VLOOKUP(N57,Revistas!$B$2:$H$63971,6,FALSE)</f>
        <v>NO</v>
      </c>
      <c r="K57" s="28" t="s">
        <v>1155</v>
      </c>
      <c r="L57" s="28"/>
      <c r="M57" s="29" t="s">
        <v>140</v>
      </c>
      <c r="N57" s="29" t="s">
        <v>1141</v>
      </c>
      <c r="O57" s="29" t="s">
        <v>782</v>
      </c>
      <c r="P57" s="29">
        <v>2018</v>
      </c>
      <c r="Q57" s="29">
        <v>71</v>
      </c>
      <c r="R57" s="29">
        <v>1</v>
      </c>
      <c r="S57" s="29">
        <v>1</v>
      </c>
      <c r="T57" s="29">
        <v>17</v>
      </c>
      <c r="U57" s="29">
        <v>29336327</v>
      </c>
    </row>
    <row r="58" spans="1:76" x14ac:dyDescent="0.25">
      <c r="A58" s="22"/>
      <c r="B58" s="32" t="s">
        <v>1041</v>
      </c>
      <c r="C58" s="32" t="s">
        <v>1040</v>
      </c>
      <c r="D58" s="32" t="s">
        <v>1042</v>
      </c>
      <c r="E58" s="32" t="s">
        <v>10</v>
      </c>
      <c r="F58" s="29" t="str">
        <f>VLOOKUP(N58,Revistas!$B$2:$H$63971,2,FALSE)</f>
        <v>NO TIENE</v>
      </c>
      <c r="G58" s="29" t="str">
        <f>VLOOKUP(N58,Revistas!$B$2:$H$63971,3,FALSE)</f>
        <v>NO TIENE</v>
      </c>
      <c r="H58" s="29" t="str">
        <f>VLOOKUP(N58,Revistas!$B$2:$H$63971,4,FALSE)</f>
        <v>NO TIENE</v>
      </c>
      <c r="I58" s="29" t="str">
        <f>VLOOKUP(N58,Revistas!$B$2:$H$63971,5,FALSE)</f>
        <v>NO TIENE</v>
      </c>
      <c r="J58" s="29" t="str">
        <f>VLOOKUP(N58,Revistas!$B$2:$H$63971,6,FALSE)</f>
        <v>NO</v>
      </c>
      <c r="K58" s="32" t="s">
        <v>1043</v>
      </c>
      <c r="L58" s="32"/>
      <c r="M58" s="33" t="s">
        <v>140</v>
      </c>
      <c r="N58" s="33" t="s">
        <v>1044</v>
      </c>
      <c r="O58" s="33" t="s">
        <v>949</v>
      </c>
      <c r="P58" s="33">
        <v>2018</v>
      </c>
      <c r="Q58" s="33">
        <v>8</v>
      </c>
      <c r="R58" s="33">
        <v>1</v>
      </c>
      <c r="S58" s="33"/>
      <c r="T58" s="33"/>
      <c r="U58" s="33">
        <v>29558422</v>
      </c>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3"/>
      <c r="AX58" s="22"/>
      <c r="AY58" s="22"/>
      <c r="AZ58" s="22"/>
      <c r="BA58" s="22"/>
      <c r="BB58" s="22"/>
      <c r="BC58" s="22"/>
      <c r="BD58" s="22"/>
      <c r="BE58" s="22"/>
      <c r="BF58" s="22"/>
      <c r="BG58" s="22"/>
      <c r="BH58" s="22"/>
      <c r="BI58" s="22"/>
      <c r="BJ58" s="22"/>
      <c r="BK58" s="22"/>
      <c r="BL58" s="22"/>
      <c r="BM58" s="22"/>
      <c r="BN58" s="22"/>
      <c r="BO58" s="22"/>
      <c r="BP58" s="22"/>
    </row>
    <row r="59" spans="1:76" x14ac:dyDescent="0.25">
      <c r="B59" s="28" t="s">
        <v>1346</v>
      </c>
      <c r="C59" s="28" t="s">
        <v>1347</v>
      </c>
      <c r="D59" s="28" t="s">
        <v>1348</v>
      </c>
      <c r="E59" s="28" t="s">
        <v>10</v>
      </c>
      <c r="F59" s="29">
        <f>VLOOKUP(N59,Revistas!$B$2:$H$63971,2,FALSE)</f>
        <v>2.2759999999999998</v>
      </c>
      <c r="G59" s="29" t="str">
        <f>VLOOKUP(N59,Revistas!$B$2:$H$63971,3,FALSE)</f>
        <v>Q1</v>
      </c>
      <c r="H59" s="29" t="str">
        <f>VLOOKUP(N59,Revistas!$B$2:$H$63971,4,FALSE)</f>
        <v>OTORHINOLARYNGOLOGY - SCIE;</v>
      </c>
      <c r="I59" s="29" t="str">
        <f>VLOOKUP(N59,Revistas!$B$2:$H$63971,5,FALSE)</f>
        <v>10 DE 042</v>
      </c>
      <c r="J59" s="29" t="str">
        <f>VLOOKUP(N59,Revistas!$B$2:$H$63971,6,FALSE)</f>
        <v>NO</v>
      </c>
      <c r="K59" s="28" t="s">
        <v>1349</v>
      </c>
      <c r="L59" s="28" t="s">
        <v>1350</v>
      </c>
      <c r="M59" s="29">
        <v>1</v>
      </c>
      <c r="N59" s="29" t="s">
        <v>1351</v>
      </c>
      <c r="O59" s="29" t="s">
        <v>73</v>
      </c>
      <c r="P59" s="29">
        <v>2018</v>
      </c>
      <c r="Q59" s="29">
        <v>158</v>
      </c>
      <c r="R59" s="29">
        <v>1</v>
      </c>
      <c r="S59" s="29">
        <v>76</v>
      </c>
      <c r="T59" s="29">
        <v>82</v>
      </c>
      <c r="U59" s="29">
        <v>28895449</v>
      </c>
    </row>
    <row r="60" spans="1:76" x14ac:dyDescent="0.25">
      <c r="B60" s="28" t="s">
        <v>4660</v>
      </c>
      <c r="C60" s="28" t="s">
        <v>4661</v>
      </c>
      <c r="D60" s="28" t="s">
        <v>4129</v>
      </c>
      <c r="E60" s="28" t="s">
        <v>44</v>
      </c>
      <c r="F60" s="29">
        <f>VLOOKUP(N60,Revistas!$B$2:$H$63971,2,FALSE)</f>
        <v>8.9580000000000002</v>
      </c>
      <c r="G60" s="29" t="str">
        <f>VLOOKUP(N60,Revistas!$B$2:$H$63971,3,FALSE)</f>
        <v>Q1</v>
      </c>
      <c r="H60" s="29" t="str">
        <f>VLOOKUP(N60,Revistas!$B$2:$H$63971,4,FALSE)</f>
        <v>NEUROSCIENCES - SCIE;</v>
      </c>
      <c r="I60" s="29" t="str">
        <f>VLOOKUP(N60,Revistas!$B$2:$H$63971,5,FALSE)</f>
        <v>16/258</v>
      </c>
      <c r="J60" s="29" t="str">
        <f>VLOOKUP(N60,Revistas!$B$2:$H$63971,6,FALSE)</f>
        <v>SI</v>
      </c>
      <c r="K60" s="28" t="s">
        <v>4662</v>
      </c>
      <c r="L60" s="28" t="s">
        <v>4663</v>
      </c>
      <c r="M60" s="29">
        <v>2</v>
      </c>
      <c r="N60" s="29" t="s">
        <v>4130</v>
      </c>
      <c r="O60" s="29" t="s">
        <v>224</v>
      </c>
      <c r="P60" s="29">
        <v>2018</v>
      </c>
      <c r="Q60" s="29">
        <v>37</v>
      </c>
      <c r="R60" s="29"/>
      <c r="S60" s="29">
        <v>148</v>
      </c>
      <c r="T60" s="29">
        <v>158</v>
      </c>
      <c r="U60" s="29">
        <v>28410811</v>
      </c>
      <c r="AO60" s="24"/>
    </row>
    <row r="61" spans="1:76" x14ac:dyDescent="0.25">
      <c r="B61" s="28" t="s">
        <v>4459</v>
      </c>
      <c r="C61" s="28" t="s">
        <v>4460</v>
      </c>
      <c r="D61" s="28" t="s">
        <v>4461</v>
      </c>
      <c r="E61" s="28" t="s">
        <v>4378</v>
      </c>
      <c r="F61" s="29">
        <f>VLOOKUP(N61,Revistas!$B$2:$H$63971,2,FALSE)</f>
        <v>6.2</v>
      </c>
      <c r="G61" s="29" t="str">
        <f>VLOOKUP(N61,Revistas!$B$2:$H$63971,3,FALSE)</f>
        <v>Q1</v>
      </c>
      <c r="H61" s="29" t="str">
        <f>VLOOKUP(N61,Revistas!$B$2:$H$63971,4,FALSE)</f>
        <v>NEUROSCIENCES - SCIE</v>
      </c>
      <c r="I61" s="29" t="str">
        <f>VLOOKUP(N61,Revistas!$B$2:$H$63971,5,FALSE)</f>
        <v>24/259</v>
      </c>
      <c r="J61" s="29" t="str">
        <f>VLOOKUP(N61,Revistas!$B$2:$H$63971,6,FALSE)</f>
        <v>SI</v>
      </c>
      <c r="K61" s="28" t="s">
        <v>4462</v>
      </c>
      <c r="L61" s="28"/>
      <c r="M61" s="29" t="s">
        <v>140</v>
      </c>
      <c r="N61" s="29" t="s">
        <v>4463</v>
      </c>
      <c r="O61" s="29" t="s">
        <v>4464</v>
      </c>
      <c r="P61" s="29">
        <v>2018</v>
      </c>
      <c r="Q61" s="29"/>
      <c r="R61" s="29"/>
      <c r="S61" s="29"/>
      <c r="T61" s="29"/>
      <c r="U61" s="29">
        <v>29624735</v>
      </c>
      <c r="BQ61" s="22"/>
      <c r="BR61" s="22"/>
      <c r="BS61" s="22"/>
      <c r="BT61" s="22"/>
      <c r="BU61" s="22"/>
      <c r="BV61" s="22"/>
      <c r="BW61" s="22"/>
      <c r="BX61" s="22"/>
    </row>
    <row r="62" spans="1:76" x14ac:dyDescent="0.25">
      <c r="B62" s="28" t="s">
        <v>406</v>
      </c>
      <c r="C62" s="28" t="s">
        <v>407</v>
      </c>
      <c r="D62" s="28" t="s">
        <v>56</v>
      </c>
      <c r="E62" s="28" t="s">
        <v>10</v>
      </c>
      <c r="F62" s="29">
        <f>VLOOKUP(N62,Revistas!$B$2:$H$63971,2,FALSE)</f>
        <v>4.2590000000000003</v>
      </c>
      <c r="G62" s="29" t="str">
        <f>VLOOKUP(N62,Revistas!$B$2:$H$63971,3,FALSE)</f>
        <v>Q1</v>
      </c>
      <c r="H62" s="29" t="str">
        <f>VLOOKUP(N62,Revistas!$B$2:$H$63971,4,FALSE)</f>
        <v>MULTIDISCIPLINARY SCIENCES</v>
      </c>
      <c r="I62" s="29" t="str">
        <f>VLOOKUP(N62,Revistas!$B$2:$H$63971,5,FALSE)</f>
        <v>10 DE 64</v>
      </c>
      <c r="J62" s="29" t="str">
        <f>VLOOKUP(N62,Revistas!$B$2:$H$63971,6,FALSE)</f>
        <v>NO</v>
      </c>
      <c r="K62" s="28" t="s">
        <v>408</v>
      </c>
      <c r="L62" s="28" t="s">
        <v>409</v>
      </c>
      <c r="M62" s="29">
        <v>0</v>
      </c>
      <c r="N62" s="29" t="s">
        <v>59</v>
      </c>
      <c r="O62" s="30">
        <v>41306</v>
      </c>
      <c r="P62" s="29">
        <v>2018</v>
      </c>
      <c r="Q62" s="29">
        <v>8</v>
      </c>
      <c r="R62" s="29"/>
      <c r="S62" s="29"/>
      <c r="T62" s="29">
        <v>2952</v>
      </c>
      <c r="U62" s="29">
        <v>29440699</v>
      </c>
    </row>
    <row r="63" spans="1:76" x14ac:dyDescent="0.25">
      <c r="B63" s="28" t="s">
        <v>785</v>
      </c>
      <c r="C63" s="28" t="s">
        <v>786</v>
      </c>
      <c r="D63" s="28" t="s">
        <v>787</v>
      </c>
      <c r="E63" s="28" t="s">
        <v>10</v>
      </c>
      <c r="F63" s="29">
        <f>VLOOKUP(N63,Revistas!$B$2:$H$63971,2,FALSE)</f>
        <v>5.55</v>
      </c>
      <c r="G63" s="29" t="str">
        <f>VLOOKUP(N63,Revistas!$B$2:$H$63971,3,FALSE)</f>
        <v>Q1</v>
      </c>
      <c r="H63" s="29" t="str">
        <f>VLOOKUP(N63,Revistas!$B$2:$H$63971,4,FALSE)</f>
        <v>MEDICINA, GENERAL &amp; INTERNAL</v>
      </c>
      <c r="I63" s="29" t="str">
        <f>VLOOKUP(N63,Revistas!$B$2:$H$63971,5,FALSE)</f>
        <v>15/154</v>
      </c>
      <c r="J63" s="29" t="str">
        <f>VLOOKUP(N63,Revistas!$B$2:$H$63971,6,FALSE)</f>
        <v>SI</v>
      </c>
      <c r="K63" s="28" t="s">
        <v>788</v>
      </c>
      <c r="L63" s="28" t="s">
        <v>789</v>
      </c>
      <c r="M63" s="29">
        <v>0</v>
      </c>
      <c r="N63" s="29" t="s">
        <v>790</v>
      </c>
      <c r="O63" s="29" t="s">
        <v>21</v>
      </c>
      <c r="P63" s="29">
        <v>2018</v>
      </c>
      <c r="Q63" s="29">
        <v>131</v>
      </c>
      <c r="R63" s="29">
        <v>4</v>
      </c>
      <c r="S63" s="29">
        <v>430</v>
      </c>
      <c r="T63" s="29">
        <v>437</v>
      </c>
      <c r="U63" s="29">
        <v>29274307</v>
      </c>
    </row>
    <row r="64" spans="1:76" x14ac:dyDescent="0.25">
      <c r="B64" s="28" t="s">
        <v>313</v>
      </c>
      <c r="C64" s="28" t="s">
        <v>314</v>
      </c>
      <c r="D64" s="28" t="s">
        <v>315</v>
      </c>
      <c r="E64" s="28" t="s">
        <v>10</v>
      </c>
      <c r="F64" s="29">
        <f>VLOOKUP(N64,Revistas!$B$2:$H$63971,2,FALSE)</f>
        <v>2.52</v>
      </c>
      <c r="G64" s="29" t="str">
        <f>VLOOKUP(N64,Revistas!$B$2:$H$63971,3,FALSE)</f>
        <v>Q1</v>
      </c>
      <c r="H64" s="29" t="str">
        <f>VLOOKUP(N64,Revistas!$B$2:$H$63971,4,FALSE)</f>
        <v>FOOD SCIENCE &amp; TECHNOLOGY - SCIE;</v>
      </c>
      <c r="I64" s="29" t="str">
        <f>VLOOKUP(N64,Revistas!$B$2:$H$63971,5,FALSE)</f>
        <v>28/130</v>
      </c>
      <c r="J64" s="29" t="str">
        <f>VLOOKUP(N64,Revistas!$B$2:$H$63971,6,FALSE)</f>
        <v>NO</v>
      </c>
      <c r="K64" s="28" t="s">
        <v>316</v>
      </c>
      <c r="L64" s="28" t="s">
        <v>317</v>
      </c>
      <c r="M64" s="29">
        <v>0</v>
      </c>
      <c r="N64" s="29" t="s">
        <v>318</v>
      </c>
      <c r="O64" s="29" t="s">
        <v>73</v>
      </c>
      <c r="P64" s="29">
        <v>2018</v>
      </c>
      <c r="Q64" s="29">
        <v>43</v>
      </c>
      <c r="R64" s="29">
        <v>1</v>
      </c>
      <c r="S64" s="29">
        <v>59</v>
      </c>
      <c r="T64" s="29">
        <v>64</v>
      </c>
      <c r="U64" s="29">
        <v>29126164</v>
      </c>
    </row>
    <row r="65" spans="2:76" x14ac:dyDescent="0.25">
      <c r="B65" s="28" t="s">
        <v>4517</v>
      </c>
      <c r="C65" s="28" t="s">
        <v>4518</v>
      </c>
      <c r="D65" s="28" t="s">
        <v>4512</v>
      </c>
      <c r="E65" s="28" t="s">
        <v>205</v>
      </c>
      <c r="F65" s="29">
        <f>VLOOKUP(N65,Revistas!$B$2:$H$63971,2,FALSE)</f>
        <v>5.8129999999999997</v>
      </c>
      <c r="G65" s="29" t="str">
        <f>VLOOKUP(N65,Revistas!$B$2:$H$63971,3,FALSE)</f>
        <v>Q1</v>
      </c>
      <c r="H65" s="29" t="str">
        <f>VLOOKUP(N65,Revistas!$B$2:$H$63971,4,FALSE)</f>
        <v>GASTROENTEROLOGY &amp; HEPATOLOGY - SCIE</v>
      </c>
      <c r="I65" s="29" t="str">
        <f>VLOOKUP(N65,Revistas!$B$2:$H$63971,5,FALSE)</f>
        <v>12 DE 79</v>
      </c>
      <c r="J65" s="29" t="str">
        <f>VLOOKUP(N65,Revistas!$B$2:$H$63971,6,FALSE)</f>
        <v>NO</v>
      </c>
      <c r="K65" s="28" t="s">
        <v>4519</v>
      </c>
      <c r="L65" s="28"/>
      <c r="M65" s="29">
        <v>0</v>
      </c>
      <c r="N65" s="29" t="s">
        <v>4514</v>
      </c>
      <c r="O65" s="29" t="s">
        <v>224</v>
      </c>
      <c r="P65" s="29">
        <v>2018</v>
      </c>
      <c r="Q65" s="29">
        <v>12</v>
      </c>
      <c r="R65" s="29"/>
      <c r="S65" s="29" t="s">
        <v>4520</v>
      </c>
      <c r="T65" s="29" t="s">
        <v>4520</v>
      </c>
      <c r="U65" s="29"/>
    </row>
    <row r="66" spans="2:76" x14ac:dyDescent="0.25">
      <c r="B66" s="28" t="s">
        <v>4510</v>
      </c>
      <c r="C66" s="28" t="s">
        <v>4511</v>
      </c>
      <c r="D66" s="28" t="s">
        <v>4512</v>
      </c>
      <c r="E66" s="28" t="s">
        <v>205</v>
      </c>
      <c r="F66" s="29">
        <f>VLOOKUP(N66,Revistas!$B$2:$H$63971,2,FALSE)</f>
        <v>5.8129999999999997</v>
      </c>
      <c r="G66" s="29" t="str">
        <f>VLOOKUP(N66,Revistas!$B$2:$H$63971,3,FALSE)</f>
        <v>Q1</v>
      </c>
      <c r="H66" s="29" t="str">
        <f>VLOOKUP(N66,Revistas!$B$2:$H$63971,4,FALSE)</f>
        <v>GASTROENTEROLOGY &amp; HEPATOLOGY - SCIE</v>
      </c>
      <c r="I66" s="29" t="str">
        <f>VLOOKUP(N66,Revistas!$B$2:$H$63971,5,FALSE)</f>
        <v>12 DE 79</v>
      </c>
      <c r="J66" s="29" t="str">
        <f>VLOOKUP(N66,Revistas!$B$2:$H$63971,6,FALSE)</f>
        <v>NO</v>
      </c>
      <c r="K66" s="28" t="s">
        <v>4513</v>
      </c>
      <c r="L66" s="28"/>
      <c r="M66" s="29">
        <v>0</v>
      </c>
      <c r="N66" s="29" t="s">
        <v>4514</v>
      </c>
      <c r="O66" s="29" t="s">
        <v>224</v>
      </c>
      <c r="P66" s="29">
        <v>2018</v>
      </c>
      <c r="Q66" s="29">
        <v>12</v>
      </c>
      <c r="R66" s="29"/>
      <c r="S66" s="29" t="s">
        <v>4515</v>
      </c>
      <c r="T66" s="29" t="s">
        <v>4516</v>
      </c>
      <c r="U66" s="29"/>
    </row>
    <row r="67" spans="2:76" x14ac:dyDescent="0.25">
      <c r="B67" s="28" t="s">
        <v>4374</v>
      </c>
      <c r="C67" s="28" t="s">
        <v>4375</v>
      </c>
      <c r="D67" s="28" t="s">
        <v>1862</v>
      </c>
      <c r="E67" s="28" t="s">
        <v>10</v>
      </c>
      <c r="F67" s="29">
        <f>VLOOKUP(N67,Revistas!$B$2:$H$63971,2,FALSE)</f>
        <v>3.7280000000000002</v>
      </c>
      <c r="G67" s="29" t="str">
        <f>VLOOKUP(N67,Revistas!$B$2:$H$63971,3,FALSE)</f>
        <v>Q2</v>
      </c>
      <c r="H67" s="29" t="str">
        <f>VLOOKUP(N67,Revistas!$B$2:$H$63971,4,FALSE)</f>
        <v>ALLERGY - SCIE;</v>
      </c>
      <c r="I67" s="29" t="str">
        <f>VLOOKUP(N67,Revistas!$B$2:$H$63971,5,FALSE)</f>
        <v>9 DE 26</v>
      </c>
      <c r="J67" s="29" t="str">
        <f>VLOOKUP(N67,Revistas!$B$2:$H$63971,6,FALSE)</f>
        <v>NO</v>
      </c>
      <c r="K67" s="28" t="s">
        <v>4376</v>
      </c>
      <c r="L67" s="28" t="s">
        <v>4377</v>
      </c>
      <c r="M67" s="29">
        <v>0</v>
      </c>
      <c r="N67" s="29" t="s">
        <v>1863</v>
      </c>
      <c r="O67" s="29" t="s">
        <v>21</v>
      </c>
      <c r="P67" s="29">
        <v>2018</v>
      </c>
      <c r="Q67" s="29">
        <v>120</v>
      </c>
      <c r="R67" s="29">
        <v>4</v>
      </c>
      <c r="S67" s="29">
        <v>409</v>
      </c>
      <c r="T67" s="29">
        <v>413</v>
      </c>
      <c r="U67" s="29">
        <v>29496464</v>
      </c>
    </row>
    <row r="68" spans="2:76" x14ac:dyDescent="0.25">
      <c r="B68" s="32" t="s">
        <v>1054</v>
      </c>
      <c r="C68" s="32" t="s">
        <v>1053</v>
      </c>
      <c r="D68" s="32" t="s">
        <v>4347</v>
      </c>
      <c r="E68" s="32" t="s">
        <v>10</v>
      </c>
      <c r="F68" s="29">
        <f>VLOOKUP(N68,Revistas!$B$2:$H$63971,2,FALSE)</f>
        <v>3.7280000000000002</v>
      </c>
      <c r="G68" s="29" t="str">
        <f>VLOOKUP(N68,Revistas!$B$2:$H$63971,3,FALSE)</f>
        <v>Q2</v>
      </c>
      <c r="H68" s="29" t="str">
        <f>VLOOKUP(N68,Revistas!$B$2:$H$63971,4,FALSE)</f>
        <v>ALLERGY - SCIE;</v>
      </c>
      <c r="I68" s="29" t="str">
        <f>VLOOKUP(N68,Revistas!$B$2:$H$63971,5,FALSE)</f>
        <v>9 DE 26</v>
      </c>
      <c r="J68" s="29" t="str">
        <f>VLOOKUP(N68,Revistas!$B$2:$H$63971,6,FALSE)</f>
        <v>NO</v>
      </c>
      <c r="K68" s="32" t="s">
        <v>1056</v>
      </c>
      <c r="L68" s="32"/>
      <c r="M68" s="33" t="s">
        <v>140</v>
      </c>
      <c r="N68" s="33" t="s">
        <v>1034</v>
      </c>
      <c r="O68" s="33" t="s">
        <v>1055</v>
      </c>
      <c r="P68" s="33">
        <v>2018</v>
      </c>
      <c r="Q68" s="33"/>
      <c r="R68" s="33"/>
      <c r="S68" s="33"/>
      <c r="T68" s="33"/>
      <c r="U68" s="33">
        <v>29409962</v>
      </c>
    </row>
    <row r="69" spans="2:76" x14ac:dyDescent="0.25">
      <c r="B69" s="32" t="s">
        <v>1030</v>
      </c>
      <c r="C69" s="32" t="s">
        <v>1029</v>
      </c>
      <c r="D69" s="32" t="s">
        <v>4347</v>
      </c>
      <c r="E69" s="32" t="s">
        <v>10</v>
      </c>
      <c r="F69" s="29">
        <f>VLOOKUP(N69,Revistas!$B$2:$H$63971,2,FALSE)</f>
        <v>3.7280000000000002</v>
      </c>
      <c r="G69" s="29" t="str">
        <f>VLOOKUP(N69,Revistas!$B$2:$H$63971,3,FALSE)</f>
        <v>Q2</v>
      </c>
      <c r="H69" s="29" t="str">
        <f>VLOOKUP(N69,Revistas!$B$2:$H$63971,4,FALSE)</f>
        <v>ALLERGY - SCIE;</v>
      </c>
      <c r="I69" s="29" t="str">
        <f>VLOOKUP(N69,Revistas!$B$2:$H$63971,5,FALSE)</f>
        <v>9 DE 26</v>
      </c>
      <c r="J69" s="29" t="str">
        <f>VLOOKUP(N69,Revistas!$B$2:$H$63971,6,FALSE)</f>
        <v>NO</v>
      </c>
      <c r="K69" s="32" t="s">
        <v>1033</v>
      </c>
      <c r="L69" s="32"/>
      <c r="M69" s="33" t="s">
        <v>140</v>
      </c>
      <c r="N69" s="33" t="s">
        <v>1034</v>
      </c>
      <c r="O69" s="33" t="s">
        <v>1032</v>
      </c>
      <c r="P69" s="33">
        <v>2018</v>
      </c>
      <c r="Q69" s="33">
        <v>120</v>
      </c>
      <c r="R69" s="33">
        <v>4</v>
      </c>
      <c r="S69" s="33">
        <v>409</v>
      </c>
      <c r="T69" s="33">
        <v>413</v>
      </c>
      <c r="U69" s="33">
        <v>29496464</v>
      </c>
    </row>
    <row r="70" spans="2:76" x14ac:dyDescent="0.25">
      <c r="B70" s="28" t="s">
        <v>1316</v>
      </c>
      <c r="C70" s="28" t="s">
        <v>1317</v>
      </c>
      <c r="D70" s="28" t="s">
        <v>1318</v>
      </c>
      <c r="E70" s="28" t="s">
        <v>10</v>
      </c>
      <c r="F70" s="29">
        <f>VLOOKUP(N70,Revistas!$B$2:$H$63971,2,FALSE)</f>
        <v>3.5230000000000001</v>
      </c>
      <c r="G70" s="29" t="str">
        <f>VLOOKUP(N70,Revistas!$B$2:$H$63971,3,FALSE)</f>
        <v>Q1</v>
      </c>
      <c r="H70" s="29" t="str">
        <f>VLOOKUP(N70,Revistas!$B$2:$H$63971,4,FALSE)</f>
        <v>PATHOLOGY - SCIE;</v>
      </c>
      <c r="I70" s="29" t="str">
        <f>VLOOKUP(N70,Revistas!$B$2:$H$63971,5,FALSE)</f>
        <v>15/79</v>
      </c>
      <c r="J70" s="29" t="str">
        <f>VLOOKUP(N70,Revistas!$B$2:$H$63971,6,FALSE)</f>
        <v>NO</v>
      </c>
      <c r="K70" s="28" t="s">
        <v>1319</v>
      </c>
      <c r="L70" s="28" t="s">
        <v>1320</v>
      </c>
      <c r="M70" s="29">
        <v>2</v>
      </c>
      <c r="N70" s="29" t="s">
        <v>1321</v>
      </c>
      <c r="O70" s="29" t="s">
        <v>73</v>
      </c>
      <c r="P70" s="29">
        <v>2018</v>
      </c>
      <c r="Q70" s="29">
        <v>72</v>
      </c>
      <c r="R70" s="29">
        <v>2</v>
      </c>
      <c r="S70" s="29">
        <v>270</v>
      </c>
      <c r="T70" s="29">
        <v>284</v>
      </c>
      <c r="U70" s="29">
        <v>28815764</v>
      </c>
      <c r="BQ70" s="22"/>
      <c r="BR70" s="22"/>
      <c r="BS70" s="22"/>
      <c r="BT70" s="22"/>
      <c r="BU70" s="22"/>
      <c r="BV70" s="22"/>
      <c r="BW70" s="22"/>
      <c r="BX70" s="22"/>
    </row>
    <row r="71" spans="2:76" x14ac:dyDescent="0.25">
      <c r="B71" s="28" t="s">
        <v>1068</v>
      </c>
      <c r="C71" s="28" t="s">
        <v>1069</v>
      </c>
      <c r="D71" s="28" t="s">
        <v>1070</v>
      </c>
      <c r="E71" s="28" t="s">
        <v>10</v>
      </c>
      <c r="F71" s="29">
        <f>VLOOKUP(N71,Revistas!$B$2:$H$63971,2,FALSE)</f>
        <v>3.14</v>
      </c>
      <c r="G71" s="29" t="str">
        <f>VLOOKUP(N71,Revistas!$B$2:$H$63971,3,FALSE)</f>
        <v>Q1</v>
      </c>
      <c r="H71" s="29" t="str">
        <f>VLOOKUP(N71,Revistas!$B$2:$H$63971,4,FALSE)</f>
        <v>OBSTETRICS &amp; GYNECOLOGY - SCIE</v>
      </c>
      <c r="I71" s="29" t="str">
        <f>VLOOKUP(N71,Revistas!$B$2:$H$63971,5,FALSE)</f>
        <v>15/80</v>
      </c>
      <c r="J71" s="29" t="str">
        <f>VLOOKUP(N71,Revistas!$B$2:$H$63971,6,FALSE)</f>
        <v>NO</v>
      </c>
      <c r="K71" s="28" t="s">
        <v>1071</v>
      </c>
      <c r="L71" s="28" t="s">
        <v>1072</v>
      </c>
      <c r="M71" s="29">
        <v>0</v>
      </c>
      <c r="N71" s="29" t="s">
        <v>1073</v>
      </c>
      <c r="O71" s="29" t="s">
        <v>73</v>
      </c>
      <c r="P71" s="29">
        <v>2018</v>
      </c>
      <c r="Q71" s="29">
        <v>29</v>
      </c>
      <c r="R71" s="29">
        <v>1</v>
      </c>
      <c r="S71" s="29"/>
      <c r="T71" s="29"/>
      <c r="U71" s="29">
        <v>29185259</v>
      </c>
    </row>
    <row r="72" spans="2:76" x14ac:dyDescent="0.25">
      <c r="B72" s="28" t="s">
        <v>4397</v>
      </c>
      <c r="C72" s="28" t="s">
        <v>4398</v>
      </c>
      <c r="D72" s="28" t="s">
        <v>4399</v>
      </c>
      <c r="E72" s="28" t="s">
        <v>4378</v>
      </c>
      <c r="F72" s="29" t="str">
        <f>VLOOKUP(N72,Revistas!$B$2:$H$63971,2,FALSE)</f>
        <v>NO TIENE</v>
      </c>
      <c r="G72" s="29" t="str">
        <f>VLOOKUP(N72,Revistas!$B$2:$H$63971,3,FALSE)</f>
        <v>NO TIENE</v>
      </c>
      <c r="H72" s="29" t="str">
        <f>VLOOKUP(N72,Revistas!$B$2:$H$63971,4,FALSE)</f>
        <v>NO TIENE</v>
      </c>
      <c r="I72" s="29" t="str">
        <f>VLOOKUP(N72,Revistas!$B$2:$H$63971,5,FALSE)</f>
        <v>NO TIENE</v>
      </c>
      <c r="J72" s="29" t="str">
        <f>VLOOKUP(N72,Revistas!$B$2:$H$63971,6,FALSE)</f>
        <v>NO</v>
      </c>
      <c r="K72" s="28" t="s">
        <v>4400</v>
      </c>
      <c r="L72" s="28"/>
      <c r="M72" s="29" t="s">
        <v>140</v>
      </c>
      <c r="N72" s="29" t="s">
        <v>4401</v>
      </c>
      <c r="O72" s="29" t="s">
        <v>4402</v>
      </c>
      <c r="P72" s="29">
        <v>2018</v>
      </c>
      <c r="Q72" s="29">
        <v>2018</v>
      </c>
      <c r="R72" s="29"/>
      <c r="S72" s="29"/>
      <c r="T72" s="29"/>
      <c r="U72" s="29">
        <v>29588298</v>
      </c>
    </row>
    <row r="73" spans="2:76" x14ac:dyDescent="0.25">
      <c r="B73" s="28" t="s">
        <v>141</v>
      </c>
      <c r="C73" s="28" t="s">
        <v>142</v>
      </c>
      <c r="D73" s="28" t="s">
        <v>143</v>
      </c>
      <c r="E73" s="28" t="s">
        <v>10</v>
      </c>
      <c r="F73" s="29">
        <f>VLOOKUP(N73,Revistas!$B$2:$H$63971,2,FALSE)</f>
        <v>6.3369999999999997</v>
      </c>
      <c r="G73" s="29" t="str">
        <f>VLOOKUP(N73,Revistas!$B$2:$H$63971,3,FALSE)</f>
        <v>Q1</v>
      </c>
      <c r="H73" s="29" t="str">
        <f>VLOOKUP(N73,Revistas!$B$2:$H$63971,4,FALSE)</f>
        <v>BIOCHEMISTRY &amp; MOLECULAR BIOLOGY - SCIE</v>
      </c>
      <c r="I73" s="29" t="str">
        <f>VLOOKUP(N73,Revistas!$B$2:$H$63971,5,FALSE)</f>
        <v>34/290</v>
      </c>
      <c r="J73" s="29" t="str">
        <f>VLOOKUP(N73,Revistas!$B$2:$H$63971,6,FALSE)</f>
        <v>NO</v>
      </c>
      <c r="K73" s="28" t="s">
        <v>144</v>
      </c>
      <c r="L73" s="28" t="s">
        <v>145</v>
      </c>
      <c r="M73" s="29">
        <v>0</v>
      </c>
      <c r="N73" s="29" t="s">
        <v>146</v>
      </c>
      <c r="O73" s="29" t="s">
        <v>21</v>
      </c>
      <c r="P73" s="29">
        <v>2018</v>
      </c>
      <c r="Q73" s="29">
        <v>14</v>
      </c>
      <c r="R73" s="29"/>
      <c r="S73" s="29">
        <v>522</v>
      </c>
      <c r="T73" s="29">
        <v>534</v>
      </c>
      <c r="U73" s="29"/>
    </row>
    <row r="74" spans="2:76" x14ac:dyDescent="0.25">
      <c r="B74" s="28" t="s">
        <v>4621</v>
      </c>
      <c r="C74" s="28" t="s">
        <v>4622</v>
      </c>
      <c r="D74" s="28" t="s">
        <v>4623</v>
      </c>
      <c r="E74" s="28" t="s">
        <v>44</v>
      </c>
      <c r="F74" s="29" t="str">
        <f>VLOOKUP(N74,Revistas!$B$2:$H$63971,2,FALSE)</f>
        <v>NO TIENE</v>
      </c>
      <c r="G74" s="29" t="str">
        <f>VLOOKUP(N74,Revistas!$B$2:$H$63971,3,FALSE)</f>
        <v>NO TIENE</v>
      </c>
      <c r="H74" s="29" t="str">
        <f>VLOOKUP(N74,Revistas!$B$2:$H$63971,4,FALSE)</f>
        <v>NO TIENE</v>
      </c>
      <c r="I74" s="29" t="str">
        <f>VLOOKUP(N74,Revistas!$B$2:$H$63971,5,FALSE)</f>
        <v>NO TIENE</v>
      </c>
      <c r="J74" s="29" t="str">
        <f>VLOOKUP(N74,Revistas!$B$2:$H$63971,6,FALSE)</f>
        <v>NO</v>
      </c>
      <c r="K74" s="28" t="s">
        <v>4624</v>
      </c>
      <c r="L74" s="28" t="s">
        <v>4625</v>
      </c>
      <c r="M74" s="29">
        <v>0</v>
      </c>
      <c r="N74" s="29" t="s">
        <v>4626</v>
      </c>
      <c r="O74" s="29" t="s">
        <v>21</v>
      </c>
      <c r="P74" s="29">
        <v>2018</v>
      </c>
      <c r="Q74" s="29">
        <v>70</v>
      </c>
      <c r="R74" s="29">
        <v>2</v>
      </c>
      <c r="S74" s="29">
        <v>348</v>
      </c>
      <c r="T74" s="29">
        <v>383</v>
      </c>
      <c r="U74" s="29">
        <v>29507103</v>
      </c>
    </row>
    <row r="75" spans="2:76" x14ac:dyDescent="0.25">
      <c r="B75" s="28" t="s">
        <v>932</v>
      </c>
      <c r="C75" s="28" t="s">
        <v>933</v>
      </c>
      <c r="D75" s="28" t="s">
        <v>934</v>
      </c>
      <c r="E75" s="28" t="s">
        <v>10</v>
      </c>
      <c r="F75" s="29">
        <f>VLOOKUP(N75,Revistas!$B$2:$H$63971,2,FALSE)</f>
        <v>3.0569999999999999</v>
      </c>
      <c r="G75" s="29" t="str">
        <f>VLOOKUP(N75,Revistas!$B$2:$H$63971,3,FALSE)</f>
        <v>Q2</v>
      </c>
      <c r="H75" s="29" t="str">
        <f>VLOOKUP(N75,Revistas!$B$2:$H$63971,4,FALSE)</f>
        <v>NUTRITION &amp; DIETETICS - SCIE</v>
      </c>
      <c r="I75" s="29" t="str">
        <f>VLOOKUP(N75,Revistas!$B$2:$H$63971,5,FALSE)</f>
        <v>30/81</v>
      </c>
      <c r="J75" s="29" t="str">
        <f>VLOOKUP(N75,Revistas!$B$2:$H$63971,6,FALSE)</f>
        <v>NO</v>
      </c>
      <c r="K75" s="28" t="s">
        <v>935</v>
      </c>
      <c r="L75" s="28" t="s">
        <v>936</v>
      </c>
      <c r="M75" s="29">
        <v>0</v>
      </c>
      <c r="N75" s="29" t="s">
        <v>937</v>
      </c>
      <c r="O75" s="29" t="s">
        <v>73</v>
      </c>
      <c r="P75" s="29">
        <v>2018</v>
      </c>
      <c r="Q75" s="29">
        <v>72</v>
      </c>
      <c r="R75" s="29">
        <v>1</v>
      </c>
      <c r="S75" s="29">
        <v>77</v>
      </c>
      <c r="T75" s="29">
        <v>81</v>
      </c>
      <c r="U75" s="29">
        <v>28513623</v>
      </c>
    </row>
    <row r="76" spans="2:76" x14ac:dyDescent="0.25">
      <c r="B76" s="28" t="s">
        <v>1326</v>
      </c>
      <c r="C76" s="28" t="s">
        <v>1327</v>
      </c>
      <c r="D76" s="28" t="s">
        <v>1328</v>
      </c>
      <c r="E76" s="28" t="s">
        <v>10</v>
      </c>
      <c r="F76" s="29">
        <f>VLOOKUP(N76,Revistas!$B$2:$H$63971,2,FALSE)</f>
        <v>1.9370000000000001</v>
      </c>
      <c r="G76" s="29" t="str">
        <f>VLOOKUP(N76,Revistas!$B$2:$H$63971,3,FALSE)</f>
        <v>Q3</v>
      </c>
      <c r="H76" s="29" t="str">
        <f>VLOOKUP(N76,Revistas!$B$2:$H$63971,4,FALSE)</f>
        <v>ONCOLOGY</v>
      </c>
      <c r="I76" s="29" t="str">
        <f>VLOOKUP(N76,Revistas!$B$2:$H$63971,5,FALSE)</f>
        <v>160/217</v>
      </c>
      <c r="J76" s="29" t="str">
        <f>VLOOKUP(N76,Revistas!$B$2:$H$63971,6,FALSE)</f>
        <v>NO</v>
      </c>
      <c r="K76" s="28" t="s">
        <v>1329</v>
      </c>
      <c r="L76" s="28" t="s">
        <v>1330</v>
      </c>
      <c r="M76" s="29">
        <v>0</v>
      </c>
      <c r="N76" s="29" t="s">
        <v>1331</v>
      </c>
      <c r="O76" s="29" t="s">
        <v>21</v>
      </c>
      <c r="P76" s="29">
        <v>2018</v>
      </c>
      <c r="Q76" s="29">
        <v>38</v>
      </c>
      <c r="R76" s="29">
        <v>4</v>
      </c>
      <c r="S76" s="29">
        <v>2149</v>
      </c>
      <c r="T76" s="29">
        <v>2154</v>
      </c>
      <c r="U76" s="29">
        <v>29599333</v>
      </c>
    </row>
    <row r="77" spans="2:76" x14ac:dyDescent="0.25">
      <c r="B77" s="28" t="s">
        <v>432</v>
      </c>
      <c r="C77" s="28" t="s">
        <v>433</v>
      </c>
      <c r="D77" s="28" t="s">
        <v>434</v>
      </c>
      <c r="E77" s="28" t="s">
        <v>198</v>
      </c>
      <c r="F77" s="29">
        <f>VLOOKUP(N77,Revistas!$B$2:$H$63971,2,FALSE)</f>
        <v>1.714</v>
      </c>
      <c r="G77" s="29" t="str">
        <f>VLOOKUP(N77,Revistas!$B$2:$H$63971,3,FALSE)</f>
        <v>Q3</v>
      </c>
      <c r="H77" s="29" t="str">
        <f>VLOOKUP(N77,Revistas!$B$2:$H$63971,4,FALSE)</f>
        <v>MICROBIOLOGY</v>
      </c>
      <c r="I77" s="29" t="str">
        <f>VLOOKUP(N77,Revistas!$B$2:$H$63971,5,FALSE)</f>
        <v>88/124</v>
      </c>
      <c r="J77" s="29" t="str">
        <f>VLOOKUP(N77,Revistas!$B$2:$H$63971,6,FALSE)</f>
        <v>NO</v>
      </c>
      <c r="K77" s="28" t="s">
        <v>435</v>
      </c>
      <c r="L77" s="28" t="s">
        <v>436</v>
      </c>
      <c r="M77" s="29">
        <v>0</v>
      </c>
      <c r="N77" s="29" t="s">
        <v>437</v>
      </c>
      <c r="O77" s="29" t="s">
        <v>21</v>
      </c>
      <c r="P77" s="29">
        <v>2018</v>
      </c>
      <c r="Q77" s="29">
        <v>36</v>
      </c>
      <c r="R77" s="29">
        <v>4</v>
      </c>
      <c r="S77" s="29">
        <v>249</v>
      </c>
      <c r="T77" s="29">
        <v>250</v>
      </c>
      <c r="U77" s="29">
        <v>28057353</v>
      </c>
    </row>
    <row r="78" spans="2:76" x14ac:dyDescent="0.25">
      <c r="B78" s="28" t="s">
        <v>388</v>
      </c>
      <c r="C78" s="28" t="s">
        <v>389</v>
      </c>
      <c r="D78" s="28" t="s">
        <v>390</v>
      </c>
      <c r="E78" s="28" t="s">
        <v>44</v>
      </c>
      <c r="F78" s="29">
        <f>VLOOKUP(N78,Revistas!$B$2:$H$63971,2,FALSE)</f>
        <v>2.246</v>
      </c>
      <c r="G78" s="29" t="str">
        <f>VLOOKUP(N78,Revistas!$B$2:$H$63971,3,FALSE)</f>
        <v>Q3</v>
      </c>
      <c r="H78" s="29" t="str">
        <f>VLOOKUP(N78,Revistas!$B$2:$H$63971,4,FALSE)</f>
        <v>HEMATOLOGY - SCIE</v>
      </c>
      <c r="I78" s="29" t="str">
        <f>VLOOKUP(N78,Revistas!$B$2:$H$63971,5,FALSE)</f>
        <v>40/70</v>
      </c>
      <c r="J78" s="29" t="str">
        <f>VLOOKUP(N78,Revistas!$B$2:$H$63971,6,FALSE)</f>
        <v>NO</v>
      </c>
      <c r="K78" s="28" t="s">
        <v>391</v>
      </c>
      <c r="L78" s="28" t="s">
        <v>392</v>
      </c>
      <c r="M78" s="29">
        <v>0</v>
      </c>
      <c r="N78" s="29" t="s">
        <v>393</v>
      </c>
      <c r="O78" s="29"/>
      <c r="P78" s="29">
        <v>2018</v>
      </c>
      <c r="Q78" s="29">
        <v>11</v>
      </c>
      <c r="R78" s="29">
        <v>3</v>
      </c>
      <c r="S78" s="29">
        <v>253</v>
      </c>
      <c r="T78" s="29">
        <v>261</v>
      </c>
      <c r="U78" s="29">
        <v>29383965</v>
      </c>
    </row>
    <row r="79" spans="2:76" x14ac:dyDescent="0.25">
      <c r="B79" s="28" t="s">
        <v>579</v>
      </c>
      <c r="C79" s="28" t="s">
        <v>580</v>
      </c>
      <c r="D79" s="28" t="s">
        <v>559</v>
      </c>
      <c r="E79" s="28" t="s">
        <v>10</v>
      </c>
      <c r="F79" s="29">
        <f>VLOOKUP(N79,Revistas!$B$2:$H$63971,2,FALSE)</f>
        <v>4.8179999999999996</v>
      </c>
      <c r="G79" s="29" t="str">
        <f>VLOOKUP(N79,Revistas!$B$2:$H$63971,3,FALSE)</f>
        <v>Q1</v>
      </c>
      <c r="H79" s="29" t="str">
        <f>VLOOKUP(N79,Revistas!$B$2:$H$63971,4,FALSE)</f>
        <v>RHEUMATOLOGY - SCIE</v>
      </c>
      <c r="I79" s="29" t="str">
        <f>VLOOKUP(N79,Revistas!$B$2:$H$63971,5,FALSE)</f>
        <v>4 DE 30</v>
      </c>
      <c r="J79" s="29" t="str">
        <f>VLOOKUP(N79,Revistas!$B$2:$H$63971,6,FALSE)</f>
        <v>NO</v>
      </c>
      <c r="K79" s="28" t="s">
        <v>581</v>
      </c>
      <c r="L79" s="28" t="s">
        <v>582</v>
      </c>
      <c r="M79" s="29">
        <v>0</v>
      </c>
      <c r="N79" s="29" t="s">
        <v>562</v>
      </c>
      <c r="O79" s="29" t="s">
        <v>224</v>
      </c>
      <c r="P79" s="29">
        <v>2018</v>
      </c>
      <c r="Q79" s="29">
        <v>57</v>
      </c>
      <c r="R79" s="29">
        <v>2</v>
      </c>
      <c r="S79" s="29">
        <v>318</v>
      </c>
      <c r="T79" s="29">
        <v>321</v>
      </c>
      <c r="U79" s="29">
        <v>29112741</v>
      </c>
    </row>
    <row r="80" spans="2:76" x14ac:dyDescent="0.25">
      <c r="B80" s="28" t="s">
        <v>456</v>
      </c>
      <c r="C80" s="28" t="s">
        <v>457</v>
      </c>
      <c r="D80" s="28" t="s">
        <v>458</v>
      </c>
      <c r="E80" s="28" t="s">
        <v>10</v>
      </c>
      <c r="F80" s="29">
        <f>VLOOKUP(N80,Revistas!$B$2:$H$63971,2,FALSE)</f>
        <v>3.4390000000000001</v>
      </c>
      <c r="G80" s="29" t="str">
        <f>VLOOKUP(N80,Revistas!$B$2:$H$63971,3,FALSE)</f>
        <v>Q1</v>
      </c>
      <c r="H80" s="29" t="str">
        <f>VLOOKUP(N80,Revistas!$B$2:$H$63971,4,FALSE)</f>
        <v>PHARMACOLOGY &amp; PHARMACY - SCIE</v>
      </c>
      <c r="I80" s="29" t="str">
        <f>VLOOKUP(N80,Revistas!$B$2:$H$63971,5,FALSE)</f>
        <v>63/257</v>
      </c>
      <c r="J80" s="29" t="str">
        <f>VLOOKUP(N80,Revistas!$B$2:$H$63971,6,FALSE)</f>
        <v>NO</v>
      </c>
      <c r="K80" s="28" t="s">
        <v>459</v>
      </c>
      <c r="L80" s="28" t="s">
        <v>460</v>
      </c>
      <c r="M80" s="29">
        <v>0</v>
      </c>
      <c r="N80" s="29" t="s">
        <v>461</v>
      </c>
      <c r="O80" s="29"/>
      <c r="P80" s="29">
        <v>2018</v>
      </c>
      <c r="Q80" s="29">
        <v>17</v>
      </c>
      <c r="R80" s="29">
        <v>2</v>
      </c>
      <c r="S80" s="29">
        <v>217</v>
      </c>
      <c r="T80" s="29">
        <v>223</v>
      </c>
      <c r="U80" s="29">
        <v>29199485</v>
      </c>
    </row>
    <row r="81" spans="2:45" x14ac:dyDescent="0.25">
      <c r="B81" s="28" t="s">
        <v>532</v>
      </c>
      <c r="C81" s="28" t="s">
        <v>533</v>
      </c>
      <c r="D81" s="28" t="s">
        <v>534</v>
      </c>
      <c r="E81" s="28" t="s">
        <v>10</v>
      </c>
      <c r="F81" s="29">
        <f>VLOOKUP(N81,Revistas!$B$2:$H$63971,2,FALSE)</f>
        <v>1.79</v>
      </c>
      <c r="G81" s="29" t="str">
        <f>VLOOKUP(N81,Revistas!$B$2:$H$63971,3,FALSE)</f>
        <v>Q3</v>
      </c>
      <c r="H81" s="29" t="str">
        <f>VLOOKUP(N81,Revistas!$B$2:$H$63971,4,FALSE)</f>
        <v>MICROBIOLOGY - SCIE;</v>
      </c>
      <c r="I81" s="29" t="str">
        <f>VLOOKUP(N81,Revistas!$B$2:$H$63971,5,FALSE)</f>
        <v>86/125</v>
      </c>
      <c r="J81" s="29" t="str">
        <f>VLOOKUP(N81,Revistas!$B$2:$H$63971,6,FALSE)</f>
        <v>NO</v>
      </c>
      <c r="K81" s="28" t="s">
        <v>535</v>
      </c>
      <c r="L81" s="28" t="s">
        <v>536</v>
      </c>
      <c r="M81" s="29">
        <v>0</v>
      </c>
      <c r="N81" s="29" t="s">
        <v>537</v>
      </c>
      <c r="O81" s="29" t="s">
        <v>73</v>
      </c>
      <c r="P81" s="29">
        <v>2018</v>
      </c>
      <c r="Q81" s="29">
        <v>144</v>
      </c>
      <c r="R81" s="29"/>
      <c r="S81" s="29">
        <v>107</v>
      </c>
      <c r="T81" s="29">
        <v>110</v>
      </c>
      <c r="U81" s="29">
        <v>29155238</v>
      </c>
    </row>
    <row r="82" spans="2:45" x14ac:dyDescent="0.25">
      <c r="B82" s="28" t="s">
        <v>1525</v>
      </c>
      <c r="C82" s="28" t="s">
        <v>1526</v>
      </c>
      <c r="D82" s="28" t="s">
        <v>1527</v>
      </c>
      <c r="E82" s="28" t="s">
        <v>10</v>
      </c>
      <c r="F82" s="29">
        <f>VLOOKUP(N82,Revistas!$B$2:$H$63971,2,FALSE)</f>
        <v>5.0519999999999996</v>
      </c>
      <c r="G82" s="29" t="str">
        <f>VLOOKUP(N82,Revistas!$B$2:$H$63971,3,FALSE)</f>
        <v>Q1</v>
      </c>
      <c r="H82" s="29" t="str">
        <f>VLOOKUP(N82,Revistas!$B$2:$H$63971,4,FALSE)</f>
        <v>OPHTHALMOLOGY - SCIE</v>
      </c>
      <c r="I82" s="29" t="str">
        <f>VLOOKUP(N82,Revistas!$B$2:$H$63971,5,FALSE)</f>
        <v>4 DE 59</v>
      </c>
      <c r="J82" s="29" t="str">
        <f>VLOOKUP(N82,Revistas!$B$2:$H$63971,6,FALSE)</f>
        <v>SI</v>
      </c>
      <c r="K82" s="28" t="s">
        <v>1528</v>
      </c>
      <c r="L82" s="28" t="s">
        <v>1529</v>
      </c>
      <c r="M82" s="29">
        <v>0</v>
      </c>
      <c r="N82" s="29" t="s">
        <v>1530</v>
      </c>
      <c r="O82" s="29" t="s">
        <v>224</v>
      </c>
      <c r="P82" s="29">
        <v>2018</v>
      </c>
      <c r="Q82" s="29">
        <v>186</v>
      </c>
      <c r="R82" s="29"/>
      <c r="S82" s="29">
        <v>47</v>
      </c>
      <c r="T82" s="29">
        <v>58</v>
      </c>
      <c r="U82" s="29">
        <v>29103962</v>
      </c>
    </row>
    <row r="83" spans="2:45" x14ac:dyDescent="0.25">
      <c r="B83" s="28" t="s">
        <v>1443</v>
      </c>
      <c r="C83" s="28" t="s">
        <v>1444</v>
      </c>
      <c r="D83" s="28" t="s">
        <v>1209</v>
      </c>
      <c r="E83" s="28" t="s">
        <v>205</v>
      </c>
      <c r="F83" s="29">
        <f>VLOOKUP(N83,Revistas!$B$2:$H$63971,2,FALSE)</f>
        <v>3.7690000000000001</v>
      </c>
      <c r="G83" s="29" t="str">
        <f>VLOOKUP(N83,Revistas!$B$2:$H$63971,3,FALSE)</f>
        <v>Q1</v>
      </c>
      <c r="H83" s="29" t="str">
        <f>VLOOKUP(N83,Revistas!$B$2:$H$63971,4,FALSE)</f>
        <v>MEDICINE, RESEARCH &amp; EXPERIMENTAL - SCIE;</v>
      </c>
      <c r="I83" s="29" t="str">
        <f>VLOOKUP(N83,Revistas!$B$2:$H$63971,5,FALSE)</f>
        <v>31/128</v>
      </c>
      <c r="J83" s="29" t="str">
        <f>VLOOKUP(N83,Revistas!$B$2:$H$63971,6,FALSE)</f>
        <v>NO</v>
      </c>
      <c r="K83" s="28" t="s">
        <v>1445</v>
      </c>
      <c r="L83" s="28"/>
      <c r="M83" s="29">
        <v>0</v>
      </c>
      <c r="N83" s="29" t="s">
        <v>1211</v>
      </c>
      <c r="O83" s="29" t="s">
        <v>224</v>
      </c>
      <c r="P83" s="29">
        <v>2018</v>
      </c>
      <c r="Q83" s="29">
        <v>123</v>
      </c>
      <c r="R83" s="29">
        <v>2</v>
      </c>
      <c r="S83" s="29" t="s">
        <v>1446</v>
      </c>
      <c r="T83" s="29" t="s">
        <v>1446</v>
      </c>
      <c r="U83" s="29"/>
    </row>
    <row r="84" spans="2:45" x14ac:dyDescent="0.25">
      <c r="B84" s="28" t="s">
        <v>74</v>
      </c>
      <c r="C84" s="28" t="s">
        <v>75</v>
      </c>
      <c r="D84" s="28" t="s">
        <v>76</v>
      </c>
      <c r="E84" s="28" t="s">
        <v>10</v>
      </c>
      <c r="F84" s="29">
        <f>VLOOKUP(N84,Revistas!$B$2:$H$63971,2,FALSE)</f>
        <v>2.7719999999999998</v>
      </c>
      <c r="G84" s="29" t="str">
        <f>VLOOKUP(N84,Revistas!$B$2:$H$63971,3,FALSE)</f>
        <v>Q2</v>
      </c>
      <c r="H84" s="29" t="str">
        <f>VLOOKUP(N84,Revistas!$B$2:$H$63971,4,FALSE)</f>
        <v>RESPIRATORY SYSTEM - SCIE</v>
      </c>
      <c r="I84" s="29" t="str">
        <f>VLOOKUP(N84,Revistas!$B$2:$H$63971,5,FALSE)</f>
        <v>25/59</v>
      </c>
      <c r="J84" s="29" t="str">
        <f>VLOOKUP(N84,Revistas!$B$2:$H$63971,6,FALSE)</f>
        <v>NO</v>
      </c>
      <c r="K84" s="28" t="s">
        <v>77</v>
      </c>
      <c r="L84" s="28" t="s">
        <v>78</v>
      </c>
      <c r="M84" s="29">
        <v>0</v>
      </c>
      <c r="N84" s="29" t="s">
        <v>79</v>
      </c>
      <c r="O84" s="29"/>
      <c r="P84" s="29">
        <v>2018</v>
      </c>
      <c r="Q84" s="29">
        <v>95</v>
      </c>
      <c r="R84" s="29">
        <v>2</v>
      </c>
      <c r="S84" s="29">
        <v>87</v>
      </c>
      <c r="T84" s="29">
        <v>97</v>
      </c>
      <c r="U84" s="29">
        <v>29045949</v>
      </c>
    </row>
    <row r="85" spans="2:45" x14ac:dyDescent="0.25">
      <c r="B85" s="28" t="s">
        <v>748</v>
      </c>
      <c r="C85" s="28" t="s">
        <v>749</v>
      </c>
      <c r="D85" s="28" t="s">
        <v>29</v>
      </c>
      <c r="E85" s="28" t="s">
        <v>10</v>
      </c>
      <c r="F85" s="29">
        <f>VLOOKUP(N85,Revistas!$B$2:$H$63971,2,FALSE)</f>
        <v>1.1399999999999999</v>
      </c>
      <c r="G85" s="29" t="str">
        <f>VLOOKUP(N85,Revistas!$B$2:$H$63971,3,FALSE)</f>
        <v>Q3</v>
      </c>
      <c r="H85" s="29" t="str">
        <f>VLOOKUP(N85,Revistas!$B$2:$H$63971,4,FALSE)</f>
        <v>PEDIATRICS - SCIE</v>
      </c>
      <c r="I85" s="29" t="str">
        <f>VLOOKUP(N85,Revistas!$B$2:$H$63971,5,FALSE)</f>
        <v>88/121/</v>
      </c>
      <c r="J85" s="29" t="str">
        <f>VLOOKUP(N85,Revistas!$B$2:$H$63971,6,FALSE)</f>
        <v>NO</v>
      </c>
      <c r="K85" s="28" t="s">
        <v>750</v>
      </c>
      <c r="L85" s="28" t="s">
        <v>751</v>
      </c>
      <c r="M85" s="29">
        <v>0</v>
      </c>
      <c r="N85" s="29" t="s">
        <v>32</v>
      </c>
      <c r="O85" s="29" t="s">
        <v>224</v>
      </c>
      <c r="P85" s="29">
        <v>2018</v>
      </c>
      <c r="Q85" s="29">
        <v>88</v>
      </c>
      <c r="R85" s="29">
        <v>2</v>
      </c>
      <c r="S85" s="29">
        <v>82</v>
      </c>
      <c r="T85" s="29">
        <v>88</v>
      </c>
      <c r="U85" s="29">
        <v>28365283</v>
      </c>
    </row>
    <row r="86" spans="2:45" x14ac:dyDescent="0.25">
      <c r="B86" s="28" t="s">
        <v>4579</v>
      </c>
      <c r="C86" s="28" t="s">
        <v>4580</v>
      </c>
      <c r="D86" s="28" t="s">
        <v>4581</v>
      </c>
      <c r="E86" s="28" t="s">
        <v>10</v>
      </c>
      <c r="F86" s="29" t="str">
        <f>VLOOKUP(N86,Revistas!$B$2:$H$63971,2,FALSE)</f>
        <v>NO TIENE</v>
      </c>
      <c r="G86" s="29" t="str">
        <f>VLOOKUP(N86,Revistas!$B$2:$H$63971,3,FALSE)</f>
        <v>NO TIENE</v>
      </c>
      <c r="H86" s="29" t="str">
        <f>VLOOKUP(N86,Revistas!$B$2:$H$63971,4,FALSE)</f>
        <v>NO TIENE</v>
      </c>
      <c r="I86" s="29" t="str">
        <f>VLOOKUP(N86,Revistas!$B$2:$H$63971,5,FALSE)</f>
        <v>NO TIENE</v>
      </c>
      <c r="J86" s="29" t="str">
        <f>VLOOKUP(N86,Revistas!$B$2:$H$63971,6,FALSE)</f>
        <v>NO</v>
      </c>
      <c r="K86" s="28" t="s">
        <v>4582</v>
      </c>
      <c r="L86" s="28" t="s">
        <v>4583</v>
      </c>
      <c r="M86" s="29">
        <v>0</v>
      </c>
      <c r="N86" s="29" t="s">
        <v>4584</v>
      </c>
      <c r="O86" s="29" t="s">
        <v>224</v>
      </c>
      <c r="P86" s="29">
        <v>2018</v>
      </c>
      <c r="Q86" s="29">
        <v>70</v>
      </c>
      <c r="R86" s="29">
        <v>1</v>
      </c>
      <c r="S86" s="29">
        <v>44</v>
      </c>
      <c r="T86" s="29">
        <v>52</v>
      </c>
      <c r="U86" s="29">
        <v>28994557</v>
      </c>
    </row>
    <row r="87" spans="2:45" x14ac:dyDescent="0.25">
      <c r="B87" s="28" t="s">
        <v>469</v>
      </c>
      <c r="C87" s="28" t="s">
        <v>470</v>
      </c>
      <c r="D87" s="28" t="s">
        <v>434</v>
      </c>
      <c r="E87" s="28" t="s">
        <v>10</v>
      </c>
      <c r="F87" s="29">
        <f>VLOOKUP(N87,Revistas!$B$2:$H$63971,2,FALSE)</f>
        <v>1.714</v>
      </c>
      <c r="G87" s="29" t="str">
        <f>VLOOKUP(N87,Revistas!$B$2:$H$63971,3,FALSE)</f>
        <v>Q3</v>
      </c>
      <c r="H87" s="29" t="str">
        <f>VLOOKUP(N87,Revistas!$B$2:$H$63971,4,FALSE)</f>
        <v>MICROBIOLOGY</v>
      </c>
      <c r="I87" s="29" t="str">
        <f>VLOOKUP(N87,Revistas!$B$2:$H$63971,5,FALSE)</f>
        <v>88/124</v>
      </c>
      <c r="J87" s="29" t="str">
        <f>VLOOKUP(N87,Revistas!$B$2:$H$63971,6,FALSE)</f>
        <v>NO</v>
      </c>
      <c r="K87" s="28" t="s">
        <v>471</v>
      </c>
      <c r="L87" s="28" t="s">
        <v>472</v>
      </c>
      <c r="M87" s="29">
        <v>0</v>
      </c>
      <c r="N87" s="29" t="s">
        <v>437</v>
      </c>
      <c r="O87" s="29" t="s">
        <v>73</v>
      </c>
      <c r="P87" s="29">
        <v>2018</v>
      </c>
      <c r="Q87" s="29">
        <v>36</v>
      </c>
      <c r="R87" s="29">
        <v>1</v>
      </c>
      <c r="S87" s="29">
        <v>4</v>
      </c>
      <c r="T87" s="29">
        <v>8</v>
      </c>
      <c r="U87" s="29">
        <v>27743683</v>
      </c>
    </row>
    <row r="88" spans="2:45" x14ac:dyDescent="0.25">
      <c r="B88" s="28" t="s">
        <v>481</v>
      </c>
      <c r="C88" s="28" t="s">
        <v>482</v>
      </c>
      <c r="D88" s="28" t="s">
        <v>483</v>
      </c>
      <c r="E88" s="28" t="s">
        <v>10</v>
      </c>
      <c r="F88" s="29">
        <f>VLOOKUP(N88,Revistas!$B$2:$H$63971,2,FALSE)</f>
        <v>0.45</v>
      </c>
      <c r="G88" s="29" t="str">
        <f>VLOOKUP(N88,Revistas!$B$2:$H$63971,3,FALSE)</f>
        <v>Q4</v>
      </c>
      <c r="H88" s="29" t="str">
        <f>VLOOKUP(N88,Revistas!$B$2:$H$63971,4,FALSE)</f>
        <v>PUBLIC, ENVIRONMENTAL &amp; OCCUPATIONAL HEALTH - SCIE;</v>
      </c>
      <c r="I88" s="29" t="str">
        <f>VLOOKUP(N88,Revistas!$B$2:$H$63971,5,FALSE)</f>
        <v>170/176</v>
      </c>
      <c r="J88" s="29" t="str">
        <f>VLOOKUP(N88,Revistas!$B$2:$H$63971,6,FALSE)</f>
        <v>NO</v>
      </c>
      <c r="K88" s="28" t="s">
        <v>484</v>
      </c>
      <c r="L88" s="28" t="s">
        <v>485</v>
      </c>
      <c r="M88" s="29">
        <v>0</v>
      </c>
      <c r="N88" s="29" t="s">
        <v>486</v>
      </c>
      <c r="O88" s="29" t="s">
        <v>73</v>
      </c>
      <c r="P88" s="29">
        <v>2018</v>
      </c>
      <c r="Q88" s="29">
        <v>48</v>
      </c>
      <c r="R88" s="29">
        <v>1</v>
      </c>
      <c r="S88" s="29">
        <v>49</v>
      </c>
      <c r="T88" s="29">
        <v>50</v>
      </c>
      <c r="U88" s="29">
        <v>28403697</v>
      </c>
    </row>
    <row r="89" spans="2:45" x14ac:dyDescent="0.25">
      <c r="B89" s="28" t="s">
        <v>382</v>
      </c>
      <c r="C89" s="28" t="s">
        <v>383</v>
      </c>
      <c r="D89" s="28" t="s">
        <v>384</v>
      </c>
      <c r="E89" s="28" t="s">
        <v>44</v>
      </c>
      <c r="F89" s="29">
        <f>VLOOKUP(N89,Revistas!$B$2:$H$63971,2,FALSE)</f>
        <v>6.3419999999999996</v>
      </c>
      <c r="G89" s="29" t="str">
        <f>VLOOKUP(N89,Revistas!$B$2:$H$63971,3,FALSE)</f>
        <v>Q1</v>
      </c>
      <c r="H89" s="29" t="str">
        <f>VLOOKUP(N89,Revistas!$B$2:$H$63971,4,FALSE)</f>
        <v>HEMATOLOGY - SCIE</v>
      </c>
      <c r="I89" s="29" t="str">
        <f>VLOOKUP(N89,Revistas!$B$2:$H$63971,5,FALSE)</f>
        <v>70 DE 8</v>
      </c>
      <c r="J89" s="29" t="str">
        <f>VLOOKUP(N89,Revistas!$B$2:$H$63971,6,FALSE)</f>
        <v>NO</v>
      </c>
      <c r="K89" s="28" t="s">
        <v>385</v>
      </c>
      <c r="L89" s="28" t="s">
        <v>386</v>
      </c>
      <c r="M89" s="29">
        <v>0</v>
      </c>
      <c r="N89" s="29" t="s">
        <v>387</v>
      </c>
      <c r="O89" s="29" t="s">
        <v>73</v>
      </c>
      <c r="P89" s="29">
        <v>2018</v>
      </c>
      <c r="Q89" s="29">
        <v>32</v>
      </c>
      <c r="R89" s="29">
        <v>1</v>
      </c>
      <c r="S89" s="29">
        <v>52</v>
      </c>
      <c r="T89" s="29">
        <v>60</v>
      </c>
      <c r="U89" s="29">
        <v>28826659</v>
      </c>
    </row>
    <row r="90" spans="2:45" x14ac:dyDescent="0.25">
      <c r="B90" s="28" t="s">
        <v>525</v>
      </c>
      <c r="C90" s="28" t="s">
        <v>526</v>
      </c>
      <c r="D90" s="28" t="s">
        <v>527</v>
      </c>
      <c r="E90" s="28" t="s">
        <v>10</v>
      </c>
      <c r="F90" s="29">
        <f>VLOOKUP(N90,Revistas!$B$2:$H$63971,2,FALSE)</f>
        <v>6.32</v>
      </c>
      <c r="G90" s="29" t="str">
        <f>VLOOKUP(N90,Revistas!$B$2:$H$63971,3,FALSE)</f>
        <v>Q1</v>
      </c>
      <c r="H90" s="29" t="str">
        <f>VLOOKUP(N90,Revistas!$B$2:$H$63971,4,FALSE)</f>
        <v>CHEMISTRY, ANALYTICAL - SCIE</v>
      </c>
      <c r="I90" s="29" t="str">
        <f>VLOOKUP(N90,Revistas!$B$2:$H$63971,5,FALSE)</f>
        <v>4 DE 76</v>
      </c>
      <c r="J90" s="29" t="str">
        <f>VLOOKUP(N90,Revistas!$B$2:$H$63971,6,FALSE)</f>
        <v>SI</v>
      </c>
      <c r="K90" s="28" t="s">
        <v>528</v>
      </c>
      <c r="L90" s="28" t="s">
        <v>529</v>
      </c>
      <c r="M90" s="29">
        <v>0</v>
      </c>
      <c r="N90" s="29" t="s">
        <v>530</v>
      </c>
      <c r="O90" s="29" t="s">
        <v>531</v>
      </c>
      <c r="P90" s="29">
        <v>2018</v>
      </c>
      <c r="Q90" s="29">
        <v>90</v>
      </c>
      <c r="R90" s="29">
        <v>1</v>
      </c>
      <c r="S90" s="29">
        <v>968</v>
      </c>
      <c r="T90" s="29">
        <v>973</v>
      </c>
      <c r="U90" s="29">
        <v>29186953</v>
      </c>
    </row>
    <row r="91" spans="2:45" x14ac:dyDescent="0.25">
      <c r="B91" s="28" t="s">
        <v>1490</v>
      </c>
      <c r="C91" s="28" t="s">
        <v>1491</v>
      </c>
      <c r="D91" s="28" t="s">
        <v>1486</v>
      </c>
      <c r="E91" s="28" t="s">
        <v>10</v>
      </c>
      <c r="F91" s="29">
        <f>VLOOKUP(N91,Revistas!$B$2:$H$63971,2,FALSE)</f>
        <v>1.3129999999999999</v>
      </c>
      <c r="G91" s="29" t="str">
        <f>VLOOKUP(N91,Revistas!$B$2:$H$63971,3,FALSE)</f>
        <v>Q3</v>
      </c>
      <c r="H91" s="29" t="str">
        <f>VLOOKUP(N91,Revistas!$B$2:$H$63971,4,FALSE)</f>
        <v>SURGERY</v>
      </c>
      <c r="I91" s="29" t="str">
        <f>VLOOKUP(N91,Revistas!$B$2:$H$63971,5,FALSE)</f>
        <v>127/196</v>
      </c>
      <c r="J91" s="29" t="str">
        <f>VLOOKUP(N91,Revistas!$B$2:$H$63971,6,FALSE)</f>
        <v>NO</v>
      </c>
      <c r="K91" s="28" t="s">
        <v>1492</v>
      </c>
      <c r="L91" s="28" t="s">
        <v>1493</v>
      </c>
      <c r="M91" s="29">
        <v>1</v>
      </c>
      <c r="N91" s="29" t="s">
        <v>1489</v>
      </c>
      <c r="O91" s="29" t="s">
        <v>224</v>
      </c>
      <c r="P91" s="29">
        <v>2018</v>
      </c>
      <c r="Q91" s="29">
        <v>28</v>
      </c>
      <c r="R91" s="29">
        <v>1</v>
      </c>
      <c r="S91" s="29">
        <v>34</v>
      </c>
      <c r="T91" s="29">
        <v>38</v>
      </c>
      <c r="U91" s="29">
        <v>28759900</v>
      </c>
    </row>
    <row r="92" spans="2:45" x14ac:dyDescent="0.25">
      <c r="B92" s="28" t="s">
        <v>1501</v>
      </c>
      <c r="C92" s="28" t="s">
        <v>1502</v>
      </c>
      <c r="D92" s="28" t="s">
        <v>1503</v>
      </c>
      <c r="E92" s="28" t="s">
        <v>10</v>
      </c>
      <c r="F92" s="29" t="str">
        <f>VLOOKUP(N92,Revistas!$B$2:$H$63971,2,FALSE)</f>
        <v>NO TIENE</v>
      </c>
      <c r="G92" s="29" t="str">
        <f>VLOOKUP(N92,Revistas!$B$2:$H$63971,3,FALSE)</f>
        <v>NO TIENE</v>
      </c>
      <c r="H92" s="29" t="str">
        <f>VLOOKUP(N92,Revistas!$B$2:$H$63971,4,FALSE)</f>
        <v>NO TIENE</v>
      </c>
      <c r="I92" s="29" t="str">
        <f>VLOOKUP(N92,Revistas!$B$2:$H$63971,5,FALSE)</f>
        <v>NO TIENE</v>
      </c>
      <c r="J92" s="29" t="str">
        <f>VLOOKUP(N92,Revistas!$B$2:$H$63971,6,FALSE)</f>
        <v>NO</v>
      </c>
      <c r="K92" s="28" t="s">
        <v>1504</v>
      </c>
      <c r="L92" s="28" t="s">
        <v>1493</v>
      </c>
      <c r="M92" s="29">
        <v>0</v>
      </c>
      <c r="N92" s="29" t="s">
        <v>1505</v>
      </c>
      <c r="O92" s="29" t="s">
        <v>73</v>
      </c>
      <c r="P92" s="29">
        <v>2018</v>
      </c>
      <c r="Q92" s="29">
        <v>6</v>
      </c>
      <c r="R92" s="29">
        <v>1</v>
      </c>
      <c r="S92" s="29" t="s">
        <v>1506</v>
      </c>
      <c r="T92" s="29" t="s">
        <v>1507</v>
      </c>
      <c r="U92" s="29">
        <v>29473012</v>
      </c>
      <c r="AS92" s="24"/>
    </row>
    <row r="93" spans="2:45" x14ac:dyDescent="0.25">
      <c r="B93" s="28" t="s">
        <v>1494</v>
      </c>
      <c r="C93" s="28" t="s">
        <v>1495</v>
      </c>
      <c r="D93" s="28" t="s">
        <v>1486</v>
      </c>
      <c r="E93" s="28" t="s">
        <v>10</v>
      </c>
      <c r="F93" s="29">
        <f>VLOOKUP(N93,Revistas!$B$2:$H$63971,2,FALSE)</f>
        <v>1.3129999999999999</v>
      </c>
      <c r="G93" s="29" t="str">
        <f>VLOOKUP(N93,Revistas!$B$2:$H$63971,3,FALSE)</f>
        <v>Q3</v>
      </c>
      <c r="H93" s="29" t="str">
        <f>VLOOKUP(N93,Revistas!$B$2:$H$63971,4,FALSE)</f>
        <v>SURGERY</v>
      </c>
      <c r="I93" s="29" t="str">
        <f>VLOOKUP(N93,Revistas!$B$2:$H$63971,5,FALSE)</f>
        <v>127/196</v>
      </c>
      <c r="J93" s="29" t="str">
        <f>VLOOKUP(N93,Revistas!$B$2:$H$63971,6,FALSE)</f>
        <v>NO</v>
      </c>
      <c r="K93" s="28" t="s">
        <v>1496</v>
      </c>
      <c r="L93" s="28" t="s">
        <v>1493</v>
      </c>
      <c r="M93" s="29">
        <v>0</v>
      </c>
      <c r="N93" s="29" t="s">
        <v>1489</v>
      </c>
      <c r="O93" s="29" t="s">
        <v>224</v>
      </c>
      <c r="P93" s="29">
        <v>2018</v>
      </c>
      <c r="Q93" s="29">
        <v>28</v>
      </c>
      <c r="R93" s="29">
        <v>1</v>
      </c>
      <c r="S93" s="29">
        <v>39</v>
      </c>
      <c r="T93" s="29">
        <v>43</v>
      </c>
      <c r="U93" s="29">
        <v>28743143</v>
      </c>
    </row>
    <row r="94" spans="2:45" x14ac:dyDescent="0.25">
      <c r="B94" s="28" t="s">
        <v>1167</v>
      </c>
      <c r="C94" s="28" t="s">
        <v>1168</v>
      </c>
      <c r="D94" s="28" t="s">
        <v>1169</v>
      </c>
      <c r="E94" s="28" t="s">
        <v>10</v>
      </c>
      <c r="F94" s="29">
        <f>VLOOKUP(N94,Revistas!$B$2:$H$63971,2,FALSE)</f>
        <v>5.4509999999999996</v>
      </c>
      <c r="G94" s="29" t="str">
        <f>VLOOKUP(N94,Revistas!$B$2:$H$63971,3,FALSE)</f>
        <v>Q1</v>
      </c>
      <c r="H94" s="29" t="str">
        <f>VLOOKUP(N94,Revistas!$B$2:$H$63971,4,FALSE)</f>
        <v>GENETICS &amp; HEREDITY - SCIE</v>
      </c>
      <c r="I94" s="29" t="str">
        <f>VLOOKUP(N94,Revistas!$B$2:$H$63971,5,FALSE)</f>
        <v>20/167</v>
      </c>
      <c r="J94" s="29" t="str">
        <f>VLOOKUP(N94,Revistas!$B$2:$H$63971,6,FALSE)</f>
        <v>NO</v>
      </c>
      <c r="K94" s="28" t="s">
        <v>1170</v>
      </c>
      <c r="L94" s="28" t="s">
        <v>1171</v>
      </c>
      <c r="M94" s="29">
        <v>0</v>
      </c>
      <c r="N94" s="29" t="s">
        <v>1172</v>
      </c>
      <c r="O94" s="29" t="s">
        <v>21</v>
      </c>
      <c r="P94" s="29">
        <v>2018</v>
      </c>
      <c r="Q94" s="29">
        <v>55</v>
      </c>
      <c r="R94" s="29">
        <v>4</v>
      </c>
      <c r="S94" s="29">
        <v>278</v>
      </c>
      <c r="T94" s="29">
        <v>284</v>
      </c>
      <c r="U94" s="29">
        <v>29358272</v>
      </c>
    </row>
    <row r="95" spans="2:45" x14ac:dyDescent="0.25">
      <c r="B95" s="28" t="s">
        <v>147</v>
      </c>
      <c r="C95" s="28" t="s">
        <v>148</v>
      </c>
      <c r="D95" s="28" t="s">
        <v>143</v>
      </c>
      <c r="E95" s="28" t="s">
        <v>149</v>
      </c>
      <c r="F95" s="29">
        <f>VLOOKUP(N95,Revistas!$B$2:$H$63971,2,FALSE)</f>
        <v>6.3369999999999997</v>
      </c>
      <c r="G95" s="29" t="str">
        <f>VLOOKUP(N95,Revistas!$B$2:$H$63971,3,FALSE)</f>
        <v>Q1</v>
      </c>
      <c r="H95" s="29" t="str">
        <f>VLOOKUP(N95,Revistas!$B$2:$H$63971,4,FALSE)</f>
        <v>BIOCHEMISTRY &amp; MOLECULAR BIOLOGY - SCIE</v>
      </c>
      <c r="I95" s="29" t="str">
        <f>VLOOKUP(N95,Revistas!$B$2:$H$63971,5,FALSE)</f>
        <v>34/290</v>
      </c>
      <c r="J95" s="29" t="str">
        <f>VLOOKUP(N95,Revistas!$B$2:$H$63971,6,FALSE)</f>
        <v>NO</v>
      </c>
      <c r="K95" s="28" t="s">
        <v>150</v>
      </c>
      <c r="L95" s="28" t="s">
        <v>151</v>
      </c>
      <c r="M95" s="29">
        <v>0</v>
      </c>
      <c r="N95" s="29" t="s">
        <v>146</v>
      </c>
      <c r="O95" s="29" t="s">
        <v>21</v>
      </c>
      <c r="P95" s="29">
        <v>2018</v>
      </c>
      <c r="Q95" s="29">
        <v>14</v>
      </c>
      <c r="R95" s="29"/>
      <c r="S95" s="29">
        <v>694</v>
      </c>
      <c r="T95" s="29">
        <v>696</v>
      </c>
      <c r="U95" s="29"/>
    </row>
    <row r="96" spans="2:45" x14ac:dyDescent="0.25">
      <c r="B96" s="28" t="s">
        <v>1084</v>
      </c>
      <c r="C96" s="28" t="s">
        <v>1085</v>
      </c>
      <c r="D96" s="28" t="s">
        <v>1086</v>
      </c>
      <c r="E96" s="28" t="s">
        <v>10</v>
      </c>
      <c r="F96" s="29">
        <f>VLOOKUP(N96,Revistas!$B$2:$H$63971,2,FALSE)</f>
        <v>3.214</v>
      </c>
      <c r="G96" s="29" t="str">
        <f>VLOOKUP(N96,Revistas!$B$2:$H$63971,3,FALSE)</f>
        <v>Q1</v>
      </c>
      <c r="H96" s="29" t="str">
        <f>VLOOKUP(N96,Revistas!$B$2:$H$63971,4,FALSE)</f>
        <v>REHABILITATION - SCIE;</v>
      </c>
      <c r="I96" s="29" t="str">
        <f>VLOOKUP(N96,Revistas!$B$2:$H$63971,5,FALSE)</f>
        <v>6 DE 65</v>
      </c>
      <c r="J96" s="29" t="str">
        <f>VLOOKUP(N96,Revistas!$B$2:$H$63971,6,FALSE)</f>
        <v>SI</v>
      </c>
      <c r="K96" s="28" t="s">
        <v>1087</v>
      </c>
      <c r="L96" s="28" t="s">
        <v>1088</v>
      </c>
      <c r="M96" s="29">
        <v>0</v>
      </c>
      <c r="N96" s="29" t="s">
        <v>1089</v>
      </c>
      <c r="O96" s="29" t="s">
        <v>589</v>
      </c>
      <c r="P96" s="29">
        <v>2018</v>
      </c>
      <c r="Q96" s="29">
        <v>33</v>
      </c>
      <c r="R96" s="29">
        <v>1</v>
      </c>
      <c r="S96" s="29">
        <v>46</v>
      </c>
      <c r="T96" s="29">
        <v>52</v>
      </c>
      <c r="U96" s="29">
        <v>28195955</v>
      </c>
    </row>
    <row r="97" spans="2:76" x14ac:dyDescent="0.25">
      <c r="B97" s="28" t="s">
        <v>1090</v>
      </c>
      <c r="C97" s="28" t="s">
        <v>1091</v>
      </c>
      <c r="D97" s="28" t="s">
        <v>1092</v>
      </c>
      <c r="E97" s="28" t="s">
        <v>10</v>
      </c>
      <c r="F97" s="29">
        <f>VLOOKUP(N97,Revistas!$B$2:$H$63971,2,FALSE)</f>
        <v>1.9710000000000001</v>
      </c>
      <c r="G97" s="29" t="str">
        <f>VLOOKUP(N97,Revistas!$B$2:$H$63971,3,FALSE)</f>
        <v>Q2</v>
      </c>
      <c r="H97" s="29" t="str">
        <f>VLOOKUP(N97,Revistas!$B$2:$H$63971,4,FALSE)</f>
        <v>REHABILITATION - SCIE;</v>
      </c>
      <c r="I97" s="29" t="str">
        <f>VLOOKUP(N97,Revistas!$B$2:$H$63971,5,FALSE)</f>
        <v>17/65</v>
      </c>
      <c r="J97" s="29" t="str">
        <f>VLOOKUP(N97,Revistas!$B$2:$H$63971,6,FALSE)</f>
        <v>NO</v>
      </c>
      <c r="K97" s="28" t="s">
        <v>1093</v>
      </c>
      <c r="L97" s="28" t="s">
        <v>1088</v>
      </c>
      <c r="M97" s="29">
        <v>0</v>
      </c>
      <c r="N97" s="29" t="s">
        <v>1094</v>
      </c>
      <c r="O97" s="29"/>
      <c r="P97" s="29">
        <v>2018</v>
      </c>
      <c r="Q97" s="29">
        <v>32</v>
      </c>
      <c r="R97" s="29">
        <v>4</v>
      </c>
      <c r="S97" s="29">
        <v>459</v>
      </c>
      <c r="T97" s="29">
        <v>463</v>
      </c>
      <c r="U97" s="29">
        <v>29355397</v>
      </c>
    </row>
    <row r="98" spans="2:76" x14ac:dyDescent="0.25">
      <c r="B98" s="28" t="s">
        <v>369</v>
      </c>
      <c r="C98" s="28" t="s">
        <v>370</v>
      </c>
      <c r="D98" s="28" t="s">
        <v>363</v>
      </c>
      <c r="E98" s="28" t="s">
        <v>205</v>
      </c>
      <c r="F98" s="29">
        <f>VLOOKUP(N98,Revistas!$B$2:$H$63971,2,FALSE)</f>
        <v>3.569</v>
      </c>
      <c r="G98" s="29" t="str">
        <f>VLOOKUP(N98,Revistas!$B$2:$H$63971,3,FALSE)</f>
        <v>Q2</v>
      </c>
      <c r="H98" s="29" t="str">
        <f>VLOOKUP(N98,Revistas!$B$2:$H$63971,4,FALSE)</f>
        <v>HEMATOLOGY</v>
      </c>
      <c r="I98" s="29" t="str">
        <f>VLOOKUP(N98,Revistas!$B$2:$H$63971,5,FALSE)</f>
        <v>22/70</v>
      </c>
      <c r="J98" s="29" t="str">
        <f>VLOOKUP(N98,Revistas!$B$2:$H$63971,6,FALSE)</f>
        <v>NO</v>
      </c>
      <c r="K98" s="28" t="s">
        <v>371</v>
      </c>
      <c r="L98" s="28"/>
      <c r="M98" s="29">
        <v>0</v>
      </c>
      <c r="N98" s="29" t="s">
        <v>365</v>
      </c>
      <c r="O98" s="29" t="s">
        <v>224</v>
      </c>
      <c r="P98" s="29">
        <v>2018</v>
      </c>
      <c r="Q98" s="29">
        <v>24</v>
      </c>
      <c r="R98" s="29"/>
      <c r="S98" s="29">
        <v>81</v>
      </c>
      <c r="T98" s="29">
        <v>82</v>
      </c>
      <c r="U98" s="29"/>
    </row>
    <row r="99" spans="2:76" x14ac:dyDescent="0.25">
      <c r="B99" s="28" t="s">
        <v>280</v>
      </c>
      <c r="C99" s="28" t="s">
        <v>286</v>
      </c>
      <c r="D99" s="28" t="s">
        <v>281</v>
      </c>
      <c r="E99" s="28" t="s">
        <v>44</v>
      </c>
      <c r="F99" s="29" t="str">
        <f>VLOOKUP(N99,Revistas!$B$2:$H$63971,2,FALSE)</f>
        <v>NO TIENE</v>
      </c>
      <c r="G99" s="29" t="str">
        <f>VLOOKUP(N99,Revistas!$B$2:$H$63971,3,FALSE)</f>
        <v>NO TIENE</v>
      </c>
      <c r="H99" s="29" t="str">
        <f>VLOOKUP(N99,Revistas!$B$2:$H$63971,4,FALSE)</f>
        <v>NO TIENE</v>
      </c>
      <c r="I99" s="29" t="str">
        <f>VLOOKUP(N99,Revistas!$B$2:$H$63971,5,FALSE)</f>
        <v>NO TIENE</v>
      </c>
      <c r="J99" s="29" t="str">
        <f>VLOOKUP(N99,Revistas!$B$2:$H$63971,6,FALSE)</f>
        <v>NO</v>
      </c>
      <c r="K99" s="28" t="s">
        <v>284</v>
      </c>
      <c r="L99" s="28"/>
      <c r="M99" s="29" t="s">
        <v>1682</v>
      </c>
      <c r="N99" s="29" t="s">
        <v>285</v>
      </c>
      <c r="O99" s="29" t="s">
        <v>283</v>
      </c>
      <c r="P99" s="29">
        <v>2018</v>
      </c>
      <c r="Q99" s="29">
        <v>44</v>
      </c>
      <c r="R99" s="29">
        <v>1</v>
      </c>
      <c r="S99" s="29" t="s">
        <v>282</v>
      </c>
      <c r="T99" s="29"/>
      <c r="U99" s="29">
        <v>29153337</v>
      </c>
    </row>
    <row r="100" spans="2:76" x14ac:dyDescent="0.25">
      <c r="B100" s="28" t="s">
        <v>246</v>
      </c>
      <c r="C100" s="28" t="s">
        <v>247</v>
      </c>
      <c r="D100" s="28" t="s">
        <v>197</v>
      </c>
      <c r="E100" s="28" t="s">
        <v>24</v>
      </c>
      <c r="F100" s="29">
        <f>VLOOKUP(N100,Revistas!$B$2:$H$63971,2,FALSE)</f>
        <v>4.4850000000000003</v>
      </c>
      <c r="G100" s="29" t="str">
        <f>VLOOKUP(N100,Revistas!$B$2:$H$63971,3,FALSE)</f>
        <v>Q2</v>
      </c>
      <c r="H100" s="29" t="str">
        <f>VLOOKUP(N100,Revistas!$B$2:$H$63971,4,FALSE)</f>
        <v>CARDIAC &amp; CARDIOVASCULAR SYSTEM</v>
      </c>
      <c r="I100" s="29" t="str">
        <f>VLOOKUP(N100,Revistas!$B$2:$H$63971,5,FALSE)</f>
        <v>33/126</v>
      </c>
      <c r="J100" s="29" t="str">
        <f>VLOOKUP(N100,Revistas!$B$2:$H$63971,6,FALSE)</f>
        <v>NO</v>
      </c>
      <c r="K100" s="28" t="s">
        <v>248</v>
      </c>
      <c r="L100" s="28" t="s">
        <v>249</v>
      </c>
      <c r="M100" s="29">
        <v>0</v>
      </c>
      <c r="N100" s="29" t="s">
        <v>201</v>
      </c>
      <c r="O100" s="29" t="s">
        <v>73</v>
      </c>
      <c r="P100" s="29">
        <v>2018</v>
      </c>
      <c r="Q100" s="29">
        <v>71</v>
      </c>
      <c r="R100" s="29">
        <v>1</v>
      </c>
      <c r="S100" s="29">
        <v>60</v>
      </c>
      <c r="T100" s="29">
        <v>60</v>
      </c>
      <c r="U100" s="29">
        <v>29203168</v>
      </c>
    </row>
    <row r="101" spans="2:76" x14ac:dyDescent="0.25">
      <c r="B101" s="28" t="s">
        <v>275</v>
      </c>
      <c r="C101" s="28" t="s">
        <v>274</v>
      </c>
      <c r="D101" s="28" t="s">
        <v>4059</v>
      </c>
      <c r="E101" s="28" t="s">
        <v>10</v>
      </c>
      <c r="F101" s="29">
        <f>VLOOKUP(N101,Revistas!$B$2:$H$63971,2,FALSE)</f>
        <v>4.4850000000000003</v>
      </c>
      <c r="G101" s="29" t="str">
        <f>VLOOKUP(N101,Revistas!$B$2:$H$63971,3,FALSE)</f>
        <v>Q2</v>
      </c>
      <c r="H101" s="29" t="str">
        <f>VLOOKUP(N101,Revistas!$B$2:$H$63971,4,FALSE)</f>
        <v>CARDIAC &amp; CARDIOVASCULAR SYSTEM</v>
      </c>
      <c r="I101" s="29" t="str">
        <f>VLOOKUP(N101,Revistas!$B$2:$H$63971,5,FALSE)</f>
        <v>33/126</v>
      </c>
      <c r="J101" s="29" t="str">
        <f>VLOOKUP(N101,Revistas!$B$2:$H$63971,6,FALSE)</f>
        <v>NO</v>
      </c>
      <c r="K101" s="28" t="s">
        <v>278</v>
      </c>
      <c r="L101" s="28"/>
      <c r="M101" s="29" t="s">
        <v>1682</v>
      </c>
      <c r="N101" s="29" t="s">
        <v>279</v>
      </c>
      <c r="O101" s="29" t="s">
        <v>277</v>
      </c>
      <c r="P101" s="29">
        <v>2018</v>
      </c>
      <c r="Q101" s="29"/>
      <c r="R101" s="29"/>
      <c r="S101" s="29"/>
      <c r="T101" s="29"/>
      <c r="U101" s="29">
        <v>29606361</v>
      </c>
    </row>
    <row r="102" spans="2:76" x14ac:dyDescent="0.25">
      <c r="B102" s="28" t="s">
        <v>422</v>
      </c>
      <c r="C102" s="28" t="s">
        <v>423</v>
      </c>
      <c r="D102" s="28" t="s">
        <v>143</v>
      </c>
      <c r="E102" s="28" t="s">
        <v>10</v>
      </c>
      <c r="F102" s="29">
        <f>VLOOKUP(N102,Revistas!$B$2:$H$63971,2,FALSE)</f>
        <v>6.3369999999999997</v>
      </c>
      <c r="G102" s="29" t="str">
        <f>VLOOKUP(N102,Revistas!$B$2:$H$63971,3,FALSE)</f>
        <v>Q1</v>
      </c>
      <c r="H102" s="29" t="str">
        <f>VLOOKUP(N102,Revistas!$B$2:$H$63971,4,FALSE)</f>
        <v>BIOCHEMISTRY &amp; MOLECULAR BIOLOGY - SCIE</v>
      </c>
      <c r="I102" s="29" t="str">
        <f>VLOOKUP(N102,Revistas!$B$2:$H$63971,5,FALSE)</f>
        <v>34/290</v>
      </c>
      <c r="J102" s="29" t="str">
        <f>VLOOKUP(N102,Revistas!$B$2:$H$63971,6,FALSE)</f>
        <v>NO</v>
      </c>
      <c r="K102" s="28" t="s">
        <v>424</v>
      </c>
      <c r="L102" s="28" t="s">
        <v>425</v>
      </c>
      <c r="M102" s="29">
        <v>0</v>
      </c>
      <c r="N102" s="29" t="s">
        <v>146</v>
      </c>
      <c r="O102" s="29" t="s">
        <v>21</v>
      </c>
      <c r="P102" s="29">
        <v>2018</v>
      </c>
      <c r="Q102" s="29">
        <v>14</v>
      </c>
      <c r="R102" s="29"/>
      <c r="S102" s="29">
        <v>88</v>
      </c>
      <c r="T102" s="29">
        <v>99</v>
      </c>
      <c r="U102" s="29"/>
    </row>
    <row r="103" spans="2:76" x14ac:dyDescent="0.25">
      <c r="B103" s="28" t="s">
        <v>4671</v>
      </c>
      <c r="C103" s="28" t="s">
        <v>4672</v>
      </c>
      <c r="D103" s="28" t="s">
        <v>231</v>
      </c>
      <c r="E103" s="28" t="s">
        <v>10</v>
      </c>
      <c r="F103" s="29">
        <f>VLOOKUP(N103,Revistas!$B$2:$H$63971,2,FALSE)</f>
        <v>5.6269999999999998</v>
      </c>
      <c r="G103" s="29" t="str">
        <f>VLOOKUP(N103,Revistas!$B$2:$H$63971,3,FALSE)</f>
        <v>Q1</v>
      </c>
      <c r="H103" s="29" t="str">
        <f>VLOOKUP(N103,Revistas!$B$2:$H$63971,4,FALSE)</f>
        <v>PERIPHERAL VASCULAR DISEASE</v>
      </c>
      <c r="I103" s="29" t="str">
        <f>VLOOKUP(N103,Revistas!$B$2:$H$63971,5,FALSE)</f>
        <v>6 DE 63</v>
      </c>
      <c r="J103" s="29" t="str">
        <f>VLOOKUP(N103,Revistas!$B$2:$H$63971,6,FALSE)</f>
        <v>SI</v>
      </c>
      <c r="K103" s="28" t="s">
        <v>4673</v>
      </c>
      <c r="L103" s="28" t="s">
        <v>4674</v>
      </c>
      <c r="M103" s="29">
        <v>0</v>
      </c>
      <c r="N103" s="29" t="s">
        <v>234</v>
      </c>
      <c r="O103" s="29" t="s">
        <v>224</v>
      </c>
      <c r="P103" s="29">
        <v>2018</v>
      </c>
      <c r="Q103" s="29">
        <v>118</v>
      </c>
      <c r="R103" s="29">
        <v>2</v>
      </c>
      <c r="S103" s="29">
        <v>279</v>
      </c>
      <c r="T103" s="29">
        <v>287</v>
      </c>
      <c r="U103" s="29">
        <v>29443369</v>
      </c>
    </row>
    <row r="104" spans="2:76" x14ac:dyDescent="0.25">
      <c r="B104" s="28" t="s">
        <v>825</v>
      </c>
      <c r="C104" s="28" t="s">
        <v>826</v>
      </c>
      <c r="D104" s="28" t="s">
        <v>816</v>
      </c>
      <c r="E104" s="28" t="s">
        <v>10</v>
      </c>
      <c r="F104" s="29">
        <f>VLOOKUP(N104,Revistas!$B$2:$H$63971,2,FALSE)</f>
        <v>1.2310000000000001</v>
      </c>
      <c r="G104" s="29" t="str">
        <f>VLOOKUP(N104,Revistas!$B$2:$H$63971,3,FALSE)</f>
        <v>Q4</v>
      </c>
      <c r="H104" s="29" t="str">
        <f>VLOOKUP(N104,Revistas!$B$2:$H$63971,4,FALSE)</f>
        <v>CRITICAL CARE MEDICINE - SCIE</v>
      </c>
      <c r="I104" s="29" t="str">
        <f>VLOOKUP(N104,Revistas!$B$2:$H$63971,5,FALSE)</f>
        <v>31/33</v>
      </c>
      <c r="J104" s="29" t="str">
        <f>VLOOKUP(N104,Revistas!$B$2:$H$63971,6,FALSE)</f>
        <v>NO</v>
      </c>
      <c r="K104" s="31" t="s">
        <v>827</v>
      </c>
      <c r="L104" s="31" t="s">
        <v>828</v>
      </c>
      <c r="M104" s="29">
        <v>0</v>
      </c>
      <c r="N104" s="29" t="s">
        <v>819</v>
      </c>
      <c r="O104" s="29" t="s">
        <v>33</v>
      </c>
      <c r="P104" s="29">
        <v>2018</v>
      </c>
      <c r="Q104" s="29">
        <v>42</v>
      </c>
      <c r="R104" s="29">
        <v>2</v>
      </c>
      <c r="S104" s="29">
        <v>110</v>
      </c>
      <c r="T104" s="29">
        <v>113</v>
      </c>
      <c r="U104" s="29">
        <v>28923699</v>
      </c>
    </row>
    <row r="105" spans="2:76" x14ac:dyDescent="0.25">
      <c r="B105" s="28" t="s">
        <v>538</v>
      </c>
      <c r="C105" s="28" t="s">
        <v>539</v>
      </c>
      <c r="D105" s="28" t="s">
        <v>540</v>
      </c>
      <c r="E105" s="28" t="s">
        <v>10</v>
      </c>
      <c r="F105" s="29">
        <f>VLOOKUP(N105,Revistas!$B$2:$H$63971,2,FALSE)</f>
        <v>2.2519999999999998</v>
      </c>
      <c r="G105" s="29" t="str">
        <f>VLOOKUP(N105,Revistas!$B$2:$H$63971,3,FALSE)</f>
        <v>Q2</v>
      </c>
      <c r="H105" s="29" t="str">
        <f>VLOOKUP(N105,Revistas!$B$2:$H$63971,4,FALSE)</f>
        <v>DERMATOLOGY - SCIE;</v>
      </c>
      <c r="I105" s="29" t="str">
        <f>VLOOKUP(N105,Revistas!$B$2:$H$63971,5,FALSE)</f>
        <v>24/63</v>
      </c>
      <c r="J105" s="29" t="str">
        <f>VLOOKUP(N105,Revistas!$B$2:$H$63971,6,FALSE)</f>
        <v>NO</v>
      </c>
      <c r="K105" s="28" t="s">
        <v>541</v>
      </c>
      <c r="L105" s="28" t="s">
        <v>542</v>
      </c>
      <c r="M105" s="29">
        <v>0</v>
      </c>
      <c r="N105" s="29" t="s">
        <v>543</v>
      </c>
      <c r="O105" s="29" t="s">
        <v>73</v>
      </c>
      <c r="P105" s="29">
        <v>2018</v>
      </c>
      <c r="Q105" s="29">
        <v>61</v>
      </c>
      <c r="R105" s="29">
        <v>1</v>
      </c>
      <c r="S105" s="29">
        <v>35</v>
      </c>
      <c r="T105" s="29">
        <v>39</v>
      </c>
      <c r="U105" s="29"/>
      <c r="BQ105" s="22"/>
      <c r="BR105" s="22"/>
      <c r="BS105" s="22"/>
      <c r="BT105" s="22"/>
      <c r="BU105" s="22"/>
      <c r="BV105" s="22"/>
      <c r="BW105" s="22"/>
      <c r="BX105" s="22"/>
    </row>
    <row r="106" spans="2:76" x14ac:dyDescent="0.25">
      <c r="B106" s="28" t="s">
        <v>544</v>
      </c>
      <c r="C106" s="28" t="s">
        <v>556</v>
      </c>
      <c r="D106" s="28" t="s">
        <v>545</v>
      </c>
      <c r="E106" s="28" t="s">
        <v>24</v>
      </c>
      <c r="F106" s="29">
        <f>VLOOKUP(N106,Revistas!$B$2:$H$63971,2,FALSE)</f>
        <v>1.33</v>
      </c>
      <c r="G106" s="29" t="str">
        <f>VLOOKUP(N106,Revistas!$B$2:$H$63971,3,FALSE)</f>
        <v>Q3</v>
      </c>
      <c r="H106" s="29" t="str">
        <f>VLOOKUP(N106,Revistas!$B$2:$H$63971,4,FALSE)</f>
        <v>MYCOLOGY - SCIE</v>
      </c>
      <c r="I106" s="29" t="str">
        <f>VLOOKUP(N106,Revistas!$B$2:$H$63971,5,FALSE)</f>
        <v>22/30</v>
      </c>
      <c r="J106" s="29" t="str">
        <f>VLOOKUP(N106,Revistas!$B$2:$H$63971,6,FALSE)</f>
        <v>NO</v>
      </c>
      <c r="K106" s="28" t="s">
        <v>547</v>
      </c>
      <c r="L106" s="28"/>
      <c r="M106" s="29" t="s">
        <v>140</v>
      </c>
      <c r="N106" s="29" t="s">
        <v>548</v>
      </c>
      <c r="O106" s="29" t="s">
        <v>546</v>
      </c>
      <c r="P106" s="29">
        <v>2018</v>
      </c>
      <c r="Q106" s="29"/>
      <c r="R106" s="29"/>
      <c r="S106" s="29"/>
      <c r="T106" s="29"/>
      <c r="U106" s="29">
        <v>29622510</v>
      </c>
    </row>
    <row r="107" spans="2:76" x14ac:dyDescent="0.25">
      <c r="B107" s="28" t="s">
        <v>4557</v>
      </c>
      <c r="C107" s="28" t="s">
        <v>4558</v>
      </c>
      <c r="D107" s="28" t="s">
        <v>4559</v>
      </c>
      <c r="E107" s="28" t="s">
        <v>10</v>
      </c>
      <c r="F107" s="29">
        <f>VLOOKUP(N107,Revistas!$B$2:$H$63971,2,FALSE)</f>
        <v>10.391</v>
      </c>
      <c r="G107" s="29" t="str">
        <f>VLOOKUP(N107,Revistas!$B$2:$H$63971,3,FALSE)</f>
        <v>Q1</v>
      </c>
      <c r="H107" s="29" t="str">
        <f>VLOOKUP(N107,Revistas!$B$2:$H$63971,4,FALSE)</f>
        <v>ENDOCRINOLOGY &amp; METABOLISM - SCIE;</v>
      </c>
      <c r="I107" s="29" t="str">
        <f>VLOOKUP(N107,Revistas!$B$2:$H$63971,5,FALSE)</f>
        <v>7/138</v>
      </c>
      <c r="J107" s="29" t="str">
        <f>VLOOKUP(N107,Revistas!$B$2:$H$63971,6,FALSE)</f>
        <v>SI</v>
      </c>
      <c r="K107" s="28" t="s">
        <v>4560</v>
      </c>
      <c r="L107" s="28"/>
      <c r="M107" s="29" t="s">
        <v>140</v>
      </c>
      <c r="N107" s="29" t="s">
        <v>4561</v>
      </c>
      <c r="O107" s="29" t="s">
        <v>4562</v>
      </c>
      <c r="P107" s="29">
        <v>2018</v>
      </c>
      <c r="Q107" s="29">
        <v>64</v>
      </c>
      <c r="R107" s="29">
        <v>4</v>
      </c>
      <c r="S107" s="29" t="s">
        <v>4563</v>
      </c>
      <c r="T107" s="29"/>
      <c r="U107" s="29">
        <v>29405372</v>
      </c>
    </row>
    <row r="108" spans="2:76" x14ac:dyDescent="0.25">
      <c r="B108" s="28" t="s">
        <v>1299</v>
      </c>
      <c r="C108" s="28" t="s">
        <v>1298</v>
      </c>
      <c r="D108" s="28" t="s">
        <v>1294</v>
      </c>
      <c r="E108" s="28" t="s">
        <v>10</v>
      </c>
      <c r="F108" s="29">
        <f>VLOOKUP(N108,Revistas!$B$2:$H$63971,2,FALSE)</f>
        <v>5.1680000000000001</v>
      </c>
      <c r="G108" s="29" t="str">
        <f>VLOOKUP(N108,Revistas!$B$2:$H$63971,3,FALSE)</f>
        <v>Q1</v>
      </c>
      <c r="H108" s="29" t="str">
        <f>VLOOKUP(N108,Revistas!$B$2:$H$63971,4,FALSE)</f>
        <v>ONCOLOGY</v>
      </c>
      <c r="I108" s="29" t="str">
        <f>VLOOKUP(N108,Revistas!$B$2:$H$63971,5,FALSE)</f>
        <v>44/217</v>
      </c>
      <c r="J108" s="29" t="str">
        <f>VLOOKUP(N108,Revistas!$B$2:$H$63971,6,FALSE)</f>
        <v>NO</v>
      </c>
      <c r="K108" s="28" t="s">
        <v>1301</v>
      </c>
      <c r="L108" s="28"/>
      <c r="M108" s="29" t="s">
        <v>140</v>
      </c>
      <c r="N108" s="29" t="s">
        <v>1297</v>
      </c>
      <c r="O108" s="29" t="s">
        <v>1300</v>
      </c>
      <c r="P108" s="29">
        <v>2018</v>
      </c>
      <c r="Q108" s="29">
        <v>9</v>
      </c>
      <c r="R108" s="29">
        <v>5</v>
      </c>
      <c r="S108" s="29">
        <v>5919</v>
      </c>
      <c r="T108" s="29">
        <v>5930</v>
      </c>
      <c r="U108" s="29">
        <v>29464044</v>
      </c>
    </row>
    <row r="109" spans="2:76" x14ac:dyDescent="0.25">
      <c r="B109" s="28" t="s">
        <v>643</v>
      </c>
      <c r="C109" s="28" t="s">
        <v>642</v>
      </c>
      <c r="D109" s="28" t="s">
        <v>644</v>
      </c>
      <c r="E109" s="28" t="s">
        <v>10</v>
      </c>
      <c r="F109" s="29">
        <f>VLOOKUP(N109,Revistas!$B$2:$H$63971,2,FALSE)</f>
        <v>3.3860000000000001</v>
      </c>
      <c r="G109" s="29" t="str">
        <f>VLOOKUP(N109,Revistas!$B$2:$H$63971,3,FALSE)</f>
        <v>Q2</v>
      </c>
      <c r="H109" s="29" t="str">
        <f>VLOOKUP(N109,Revistas!$B$2:$H$63971,4,FALSE)</f>
        <v>HEMATOLOGY - SCIE</v>
      </c>
      <c r="I109" s="29" t="str">
        <f>VLOOKUP(N109,Revistas!$B$2:$H$63971,5,FALSE)</f>
        <v>24/70</v>
      </c>
      <c r="J109" s="29" t="str">
        <f>VLOOKUP(N109,Revistas!$B$2:$H$63971,6,FALSE)</f>
        <v>NO</v>
      </c>
      <c r="K109" s="28" t="s">
        <v>646</v>
      </c>
      <c r="L109" s="28"/>
      <c r="M109" s="29" t="s">
        <v>140</v>
      </c>
      <c r="N109" s="29" t="s">
        <v>647</v>
      </c>
      <c r="O109" s="29" t="s">
        <v>645</v>
      </c>
      <c r="P109" s="29">
        <v>2018</v>
      </c>
      <c r="Q109" s="29"/>
      <c r="R109" s="29"/>
      <c r="S109" s="29"/>
      <c r="T109" s="29"/>
      <c r="U109" s="29">
        <v>29542132</v>
      </c>
    </row>
    <row r="110" spans="2:76" x14ac:dyDescent="0.25">
      <c r="B110" s="28" t="s">
        <v>1519</v>
      </c>
      <c r="C110" s="28" t="s">
        <v>1518</v>
      </c>
      <c r="D110" s="28" t="s">
        <v>1524</v>
      </c>
      <c r="E110" s="28" t="s">
        <v>10</v>
      </c>
      <c r="F110" s="29">
        <f>VLOOKUP(N110,Revistas!$B$2:$H$63971,2,FALSE)</f>
        <v>3.0550000000000002</v>
      </c>
      <c r="G110" s="29" t="str">
        <f>VLOOKUP(N110,Revistas!$B$2:$H$63971,3,FALSE)</f>
        <v>Q1</v>
      </c>
      <c r="H110" s="29" t="str">
        <f>VLOOKUP(N110,Revistas!$B$2:$H$63971,4,FALSE)</f>
        <v>ORTHOPEDICS - SCIE</v>
      </c>
      <c r="I110" s="29" t="str">
        <f>VLOOKUP(N110,Revistas!$B$2:$H$63971,5,FALSE)</f>
        <v>9 DE 76</v>
      </c>
      <c r="J110" s="29" t="str">
        <f>VLOOKUP(N110,Revistas!$B$2:$H$63971,6,FALSE)</f>
        <v>NO</v>
      </c>
      <c r="K110" s="28" t="s">
        <v>1522</v>
      </c>
      <c r="L110" s="28"/>
      <c r="M110" s="29" t="s">
        <v>140</v>
      </c>
      <c r="N110" s="29" t="s">
        <v>1523</v>
      </c>
      <c r="O110" s="29" t="s">
        <v>1521</v>
      </c>
      <c r="P110" s="29">
        <v>2018</v>
      </c>
      <c r="Q110" s="29">
        <v>33</v>
      </c>
      <c r="R110" s="29">
        <v>4</v>
      </c>
      <c r="S110" s="29" t="s">
        <v>1520</v>
      </c>
      <c r="T110" s="29"/>
      <c r="U110" s="29">
        <v>29221842</v>
      </c>
    </row>
    <row r="111" spans="2:76" x14ac:dyDescent="0.25">
      <c r="B111" s="28" t="s">
        <v>67</v>
      </c>
      <c r="C111" s="28" t="s">
        <v>68</v>
      </c>
      <c r="D111" s="28" t="s">
        <v>69</v>
      </c>
      <c r="E111" s="28" t="s">
        <v>44</v>
      </c>
      <c r="F111" s="29">
        <f>VLOOKUP(N111,Revistas!$B$2:$H$63971,2,FALSE)</f>
        <v>3.226</v>
      </c>
      <c r="G111" s="29" t="str">
        <f>VLOOKUP(N111,Revistas!$B$2:$H$63971,3,FALSE)</f>
        <v>Q2</v>
      </c>
      <c r="H111" s="29" t="str">
        <f>VLOOKUP(N111,Revistas!$B$2:$H$63971,4,FALSE)</f>
        <v>BIOCHEMISTRY &amp; MOLECULAR BIOLOGY - SCIE;</v>
      </c>
      <c r="I111" s="29" t="str">
        <f>VLOOKUP(N111,Revistas!$B$2:$H$63971,5,FALSE)</f>
        <v>116/286</v>
      </c>
      <c r="J111" s="29" t="str">
        <f>VLOOKUP(N111,Revistas!$B$2:$H$63971,6,FALSE)</f>
        <v>NO</v>
      </c>
      <c r="K111" s="28" t="s">
        <v>70</v>
      </c>
      <c r="L111" s="28" t="s">
        <v>71</v>
      </c>
      <c r="M111" s="29">
        <v>0</v>
      </c>
      <c r="N111" s="29" t="s">
        <v>72</v>
      </c>
      <c r="O111" s="29" t="s">
        <v>73</v>
      </c>
      <c r="P111" s="29">
        <v>2018</v>
      </c>
      <c r="Q111" s="29">
        <v>19</v>
      </c>
      <c r="R111" s="29">
        <v>1</v>
      </c>
      <c r="S111" s="29"/>
      <c r="T111" s="29">
        <v>69</v>
      </c>
      <c r="U111" s="29"/>
    </row>
    <row r="112" spans="2:76" x14ac:dyDescent="0.25">
      <c r="B112" s="28" t="s">
        <v>86</v>
      </c>
      <c r="C112" s="28" t="s">
        <v>87</v>
      </c>
      <c r="D112" s="28" t="s">
        <v>88</v>
      </c>
      <c r="E112" s="28" t="s">
        <v>10</v>
      </c>
      <c r="F112" s="29" t="str">
        <f>VLOOKUP(N112,Revistas!$B$2:$H$63971,2,FALSE)</f>
        <v>NO TIENE</v>
      </c>
      <c r="G112" s="29" t="str">
        <f>VLOOKUP(N112,Revistas!$B$2:$H$63971,3,FALSE)</f>
        <v>NO TIENE</v>
      </c>
      <c r="H112" s="29" t="str">
        <f>VLOOKUP(N112,Revistas!$B$2:$H$63971,4,FALSE)</f>
        <v>NO TIENE</v>
      </c>
      <c r="I112" s="29" t="str">
        <f>VLOOKUP(N112,Revistas!$B$2:$H$63971,5,FALSE)</f>
        <v>NO TIENE</v>
      </c>
      <c r="J112" s="29" t="str">
        <f>VLOOKUP(N112,Revistas!$B$2:$H$63971,6,FALSE)</f>
        <v>NO</v>
      </c>
      <c r="K112" s="28" t="s">
        <v>89</v>
      </c>
      <c r="L112" s="28" t="s">
        <v>90</v>
      </c>
      <c r="M112" s="29">
        <v>0</v>
      </c>
      <c r="N112" s="29" t="s">
        <v>91</v>
      </c>
      <c r="O112" s="29" t="s">
        <v>73</v>
      </c>
      <c r="P112" s="29">
        <v>2018</v>
      </c>
      <c r="Q112" s="29">
        <v>223</v>
      </c>
      <c r="R112" s="29">
        <v>1</v>
      </c>
      <c r="S112" s="29">
        <v>47</v>
      </c>
      <c r="T112" s="29">
        <v>61</v>
      </c>
      <c r="U112" s="29">
        <v>28702736</v>
      </c>
    </row>
    <row r="113" spans="1:76" x14ac:dyDescent="0.25">
      <c r="B113" s="28" t="s">
        <v>236</v>
      </c>
      <c r="C113" s="28" t="s">
        <v>237</v>
      </c>
      <c r="D113" s="28" t="s">
        <v>238</v>
      </c>
      <c r="E113" s="28" t="s">
        <v>24</v>
      </c>
      <c r="F113" s="29">
        <f>VLOOKUP(N113,Revistas!$B$2:$H$63971,2,FALSE)</f>
        <v>14.298999999999999</v>
      </c>
      <c r="G113" s="29" t="str">
        <f>VLOOKUP(N113,Revistas!$B$2:$H$63971,3,FALSE)</f>
        <v>Q1</v>
      </c>
      <c r="H113" s="29" t="str">
        <f>VLOOKUP(N113,Revistas!$B$2:$H$63971,4,FALSE)</f>
        <v>CARDIAC &amp; CARDIOVASCULAR SYSTEMS - SCIE</v>
      </c>
      <c r="I113" s="29" t="str">
        <f>VLOOKUP(N113,Revistas!$B$2:$H$63971,5,FALSE)</f>
        <v>4/126</v>
      </c>
      <c r="J113" s="29" t="str">
        <f>VLOOKUP(N113,Revistas!$B$2:$H$63971,6,FALSE)</f>
        <v>SI</v>
      </c>
      <c r="K113" s="28" t="s">
        <v>239</v>
      </c>
      <c r="L113" s="28" t="s">
        <v>240</v>
      </c>
      <c r="M113" s="29">
        <v>1</v>
      </c>
      <c r="N113" s="29" t="s">
        <v>241</v>
      </c>
      <c r="O113" s="29" t="s">
        <v>224</v>
      </c>
      <c r="P113" s="29">
        <v>2018</v>
      </c>
      <c r="Q113" s="29">
        <v>15</v>
      </c>
      <c r="R113" s="29">
        <v>2</v>
      </c>
      <c r="S113" s="29">
        <v>120</v>
      </c>
      <c r="T113" s="29">
        <v>132</v>
      </c>
      <c r="U113" s="29">
        <v>28880025</v>
      </c>
      <c r="BQ113" s="22"/>
      <c r="BR113" s="22"/>
      <c r="BS113" s="22"/>
      <c r="BT113" s="22"/>
      <c r="BU113" s="22"/>
      <c r="BV113" s="22"/>
      <c r="BW113" s="22"/>
      <c r="BX113" s="22"/>
    </row>
    <row r="114" spans="1:76" x14ac:dyDescent="0.25">
      <c r="B114" s="28" t="s">
        <v>250</v>
      </c>
      <c r="C114" s="28" t="s">
        <v>251</v>
      </c>
      <c r="D114" s="28" t="s">
        <v>252</v>
      </c>
      <c r="E114" s="28" t="s">
        <v>10</v>
      </c>
      <c r="F114" s="29">
        <f>VLOOKUP(N114,Revistas!$B$2:$H$63971,2,FALSE)</f>
        <v>4.76</v>
      </c>
      <c r="G114" s="29" t="str">
        <f>VLOOKUP(N114,Revistas!$B$2:$H$63971,3,FALSE)</f>
        <v>Q1</v>
      </c>
      <c r="H114" s="29" t="str">
        <f>VLOOKUP(N114,Revistas!$B$2:$H$63971,4,FALSE)</f>
        <v>CARDIAC &amp; CARDIOVASCULAR SYSTEMS - SCIE</v>
      </c>
      <c r="I114" s="29" t="str">
        <f>VLOOKUP(N114,Revistas!$B$2:$H$63971,5,FALSE)</f>
        <v>27/126</v>
      </c>
      <c r="J114" s="29" t="str">
        <f>VLOOKUP(N114,Revistas!$B$2:$H$63971,6,FALSE)</f>
        <v>NO</v>
      </c>
      <c r="K114" s="28" t="s">
        <v>253</v>
      </c>
      <c r="L114" s="28" t="s">
        <v>254</v>
      </c>
      <c r="M114" s="29">
        <v>0</v>
      </c>
      <c r="N114" s="29" t="s">
        <v>255</v>
      </c>
      <c r="O114" s="29" t="s">
        <v>73</v>
      </c>
      <c r="P114" s="29">
        <v>2018</v>
      </c>
      <c r="Q114" s="29">
        <v>107</v>
      </c>
      <c r="R114" s="29">
        <v>1</v>
      </c>
      <c r="S114" s="29">
        <v>49</v>
      </c>
      <c r="T114" s="29">
        <v>59</v>
      </c>
      <c r="U114" s="29">
        <v>28852839</v>
      </c>
    </row>
    <row r="115" spans="1:76" x14ac:dyDescent="0.25">
      <c r="B115" s="28" t="s">
        <v>913</v>
      </c>
      <c r="C115" s="28" t="s">
        <v>912</v>
      </c>
      <c r="D115" s="28" t="s">
        <v>4349</v>
      </c>
      <c r="E115" s="28" t="s">
        <v>24</v>
      </c>
      <c r="F115" s="29">
        <f>VLOOKUP(N115,Revistas!$B$2:$H$63971,2,FALSE)</f>
        <v>1.1830000000000001</v>
      </c>
      <c r="G115" s="29" t="str">
        <f>VLOOKUP(N115,Revistas!$B$2:$H$63971,3,FALSE)</f>
        <v>Q4</v>
      </c>
      <c r="H115" s="29" t="str">
        <f>VLOOKUP(N115,Revistas!$B$2:$H$63971,4,FALSE)</f>
        <v>UROLOGY &amp; NEPHROLOGY - SCIE</v>
      </c>
      <c r="I115" s="29" t="str">
        <f>VLOOKUP(N115,Revistas!$B$2:$H$63971,5,FALSE)</f>
        <v>59/76</v>
      </c>
      <c r="J115" s="29" t="str">
        <f>VLOOKUP(N115,Revistas!$B$2:$H$63971,6,FALSE)</f>
        <v>NO</v>
      </c>
      <c r="K115" s="28" t="s">
        <v>916</v>
      </c>
      <c r="L115" s="28"/>
      <c r="M115" s="29" t="s">
        <v>140</v>
      </c>
      <c r="N115" s="29" t="s">
        <v>886</v>
      </c>
      <c r="O115" s="29" t="s">
        <v>915</v>
      </c>
      <c r="P115" s="29">
        <v>2018</v>
      </c>
      <c r="Q115" s="29"/>
      <c r="R115" s="29"/>
      <c r="S115" s="29"/>
      <c r="T115" s="29"/>
      <c r="U115" s="29">
        <v>29523376</v>
      </c>
    </row>
    <row r="116" spans="1:76" x14ac:dyDescent="0.25">
      <c r="B116" s="28" t="s">
        <v>195</v>
      </c>
      <c r="C116" s="28" t="s">
        <v>196</v>
      </c>
      <c r="D116" s="28" t="s">
        <v>197</v>
      </c>
      <c r="E116" s="28" t="s">
        <v>198</v>
      </c>
      <c r="F116" s="29">
        <f>VLOOKUP(N116,Revistas!$B$2:$H$63971,2,FALSE)</f>
        <v>4.4850000000000003</v>
      </c>
      <c r="G116" s="29" t="str">
        <f>VLOOKUP(N116,Revistas!$B$2:$H$63971,3,FALSE)</f>
        <v>Q2</v>
      </c>
      <c r="H116" s="29" t="str">
        <f>VLOOKUP(N116,Revistas!$B$2:$H$63971,4,FALSE)</f>
        <v>CARDIAC &amp; CARDIOVASCULAR SYSTEM</v>
      </c>
      <c r="I116" s="29" t="str">
        <f>VLOOKUP(N116,Revistas!$B$2:$H$63971,5,FALSE)</f>
        <v>33/126</v>
      </c>
      <c r="J116" s="29" t="str">
        <f>VLOOKUP(N116,Revistas!$B$2:$H$63971,6,FALSE)</f>
        <v>NO</v>
      </c>
      <c r="K116" s="28" t="s">
        <v>199</v>
      </c>
      <c r="L116" s="28" t="s">
        <v>200</v>
      </c>
      <c r="M116" s="29">
        <v>0</v>
      </c>
      <c r="N116" s="29" t="s">
        <v>201</v>
      </c>
      <c r="O116" s="29" t="s">
        <v>33</v>
      </c>
      <c r="P116" s="29">
        <v>2018</v>
      </c>
      <c r="Q116" s="29">
        <v>71</v>
      </c>
      <c r="R116" s="29">
        <v>3</v>
      </c>
      <c r="S116" s="29">
        <v>208</v>
      </c>
      <c r="T116" s="29">
        <v>216</v>
      </c>
      <c r="U116" s="29">
        <v>29496183</v>
      </c>
    </row>
    <row r="117" spans="1:76" x14ac:dyDescent="0.25">
      <c r="B117" s="28" t="s">
        <v>679</v>
      </c>
      <c r="C117" s="28" t="s">
        <v>680</v>
      </c>
      <c r="D117" s="28" t="s">
        <v>681</v>
      </c>
      <c r="E117" s="28" t="s">
        <v>205</v>
      </c>
      <c r="F117" s="29">
        <f>VLOOKUP(N117,Revistas!$B$2:$H$63971,2,FALSE)</f>
        <v>2.5129999999999999</v>
      </c>
      <c r="G117" s="29" t="str">
        <f>VLOOKUP(N117,Revistas!$B$2:$H$63971,3,FALSE)</f>
        <v>Q1</v>
      </c>
      <c r="H117" s="29" t="str">
        <f>VLOOKUP(N117,Revistas!$B$2:$H$63971,4,FALSE)</f>
        <v>PEDIATRICS - SCIE;</v>
      </c>
      <c r="I117" s="29" t="str">
        <f>VLOOKUP(N117,Revistas!$B$2:$H$63971,5,FALSE)</f>
        <v>26/121</v>
      </c>
      <c r="J117" s="29" t="str">
        <f>VLOOKUP(N117,Revistas!$B$2:$H$63971,6,FALSE)</f>
        <v>NO</v>
      </c>
      <c r="K117" s="28" t="s">
        <v>682</v>
      </c>
      <c r="L117" s="28"/>
      <c r="M117" s="29">
        <v>0</v>
      </c>
      <c r="N117" s="29" t="s">
        <v>683</v>
      </c>
      <c r="O117" s="29" t="s">
        <v>684</v>
      </c>
      <c r="P117" s="29">
        <v>2018</v>
      </c>
      <c r="Q117" s="29">
        <v>65</v>
      </c>
      <c r="R117" s="29"/>
      <c r="S117" s="29"/>
      <c r="T117" s="29"/>
      <c r="U117" s="29"/>
    </row>
    <row r="118" spans="1:76" x14ac:dyDescent="0.25">
      <c r="B118" s="28" t="s">
        <v>1427</v>
      </c>
      <c r="C118" s="28" t="s">
        <v>1428</v>
      </c>
      <c r="D118" s="28" t="s">
        <v>1429</v>
      </c>
      <c r="E118" s="28" t="s">
        <v>10</v>
      </c>
      <c r="F118" s="29">
        <f>VLOOKUP(N118,Revistas!$B$2:$H$63971,2,FALSE)</f>
        <v>5.7640000000000002</v>
      </c>
      <c r="G118" s="29" t="str">
        <f>VLOOKUP(N118,Revistas!$B$2:$H$63971,3,FALSE)</f>
        <v>Q1</v>
      </c>
      <c r="H118" s="29" t="str">
        <f>VLOOKUP(N118,Revistas!$B$2:$H$63971,4,FALSE)</f>
        <v>ONCOLOGY</v>
      </c>
      <c r="I118" s="29" t="str">
        <f>VLOOKUP(N118,Revistas!$B$2:$H$63971,5,FALSE)</f>
        <v>36/217</v>
      </c>
      <c r="J118" s="29" t="str">
        <f>VLOOKUP(N118,Revistas!$B$2:$H$63971,6,FALSE)</f>
        <v>NO</v>
      </c>
      <c r="K118" s="28" t="s">
        <v>1430</v>
      </c>
      <c r="L118" s="28" t="s">
        <v>1431</v>
      </c>
      <c r="M118" s="29">
        <v>0</v>
      </c>
      <c r="N118" s="29" t="s">
        <v>1432</v>
      </c>
      <c r="O118" s="29" t="s">
        <v>224</v>
      </c>
      <c r="P118" s="29">
        <v>2018</v>
      </c>
      <c r="Q118" s="29">
        <v>17</v>
      </c>
      <c r="R118" s="29">
        <v>2</v>
      </c>
      <c r="S118" s="29">
        <v>532</v>
      </c>
      <c r="T118" s="29">
        <v>543</v>
      </c>
      <c r="U118" s="29">
        <v>29146630</v>
      </c>
    </row>
    <row r="119" spans="1:76" x14ac:dyDescent="0.25">
      <c r="B119" s="28" t="s">
        <v>906</v>
      </c>
      <c r="C119" s="28" t="s">
        <v>905</v>
      </c>
      <c r="D119" s="28" t="s">
        <v>4348</v>
      </c>
      <c r="E119" s="28" t="s">
        <v>10</v>
      </c>
      <c r="F119" s="29">
        <f>VLOOKUP(N119,Revistas!$B$2:$H$63971,2,FALSE)</f>
        <v>4.47</v>
      </c>
      <c r="G119" s="29" t="str">
        <f>VLOOKUP(N119,Revistas!$B$2:$H$63971,3,FALSE)</f>
        <v>Q1</v>
      </c>
      <c r="H119" s="29" t="str">
        <f>VLOOKUP(N119,Revistas!$B$2:$H$63971,4,FALSE)</f>
        <v>UROLOGY &amp; NEPHROLOGY - SCIE;</v>
      </c>
      <c r="I119" s="29" t="str">
        <f>VLOOKUP(N119,Revistas!$B$2:$H$63971,5,FALSE)</f>
        <v>10 DE 76</v>
      </c>
      <c r="J119" s="29" t="str">
        <f>VLOOKUP(N119,Revistas!$B$2:$H$63971,6,FALSE)</f>
        <v>NO</v>
      </c>
      <c r="K119" s="28" t="s">
        <v>909</v>
      </c>
      <c r="L119" s="28" t="s">
        <v>910</v>
      </c>
      <c r="M119" s="29" t="s">
        <v>140</v>
      </c>
      <c r="N119" s="29" t="s">
        <v>911</v>
      </c>
      <c r="O119" s="29" t="s">
        <v>908</v>
      </c>
      <c r="P119" s="29">
        <v>2018</v>
      </c>
      <c r="Q119" s="29"/>
      <c r="R119" s="29"/>
      <c r="S119" s="29"/>
      <c r="T119" s="29"/>
      <c r="U119" s="29">
        <v>29534238</v>
      </c>
    </row>
    <row r="120" spans="1:76" x14ac:dyDescent="0.25">
      <c r="B120" s="28" t="s">
        <v>4573</v>
      </c>
      <c r="C120" s="28" t="s">
        <v>4574</v>
      </c>
      <c r="D120" s="28" t="s">
        <v>4575</v>
      </c>
      <c r="E120" s="28" t="s">
        <v>44</v>
      </c>
      <c r="F120" s="29">
        <f>VLOOKUP(N120,Revistas!$B$2:$H$63971,2,FALSE)</f>
        <v>1.125</v>
      </c>
      <c r="G120" s="29" t="str">
        <f>VLOOKUP(N120,Revistas!$B$2:$H$63971,3,FALSE)</f>
        <v>Q3</v>
      </c>
      <c r="H120" s="29" t="str">
        <f>VLOOKUP(N120,Revistas!$B$2:$H$63971,4,FALSE)</f>
        <v>MEDICINA, GENERAL &amp; INTERNAL</v>
      </c>
      <c r="I120" s="29" t="str">
        <f>VLOOKUP(N120,Revistas!$B$2:$H$63971,5,FALSE)</f>
        <v>91/154</v>
      </c>
      <c r="J120" s="29" t="str">
        <f>VLOOKUP(N120,Revistas!$B$2:$H$63971,6,FALSE)</f>
        <v>NO</v>
      </c>
      <c r="K120" s="28" t="s">
        <v>4576</v>
      </c>
      <c r="L120" s="28" t="s">
        <v>4577</v>
      </c>
      <c r="M120" s="29">
        <v>0</v>
      </c>
      <c r="N120" s="29" t="s">
        <v>3592</v>
      </c>
      <c r="O120" s="29" t="s">
        <v>4578</v>
      </c>
      <c r="P120" s="29">
        <v>2018</v>
      </c>
      <c r="Q120" s="29">
        <v>150</v>
      </c>
      <c r="R120" s="29">
        <v>7</v>
      </c>
      <c r="S120" s="29">
        <v>275</v>
      </c>
      <c r="T120" s="29">
        <v>281</v>
      </c>
      <c r="U120" s="29">
        <v>29096968</v>
      </c>
    </row>
    <row r="121" spans="1:76" x14ac:dyDescent="0.25">
      <c r="B121" s="28" t="s">
        <v>93</v>
      </c>
      <c r="C121" s="28" t="s">
        <v>92</v>
      </c>
      <c r="D121" s="28" t="s">
        <v>94</v>
      </c>
      <c r="E121" s="28" t="s">
        <v>44</v>
      </c>
      <c r="F121" s="29">
        <f>VLOOKUP(N121,Revistas!$B$2:$H$63971,2,FALSE)</f>
        <v>1.125</v>
      </c>
      <c r="G121" s="29" t="str">
        <f>VLOOKUP(N121,Revistas!$B$2:$H$63971,3,FALSE)</f>
        <v>Q3</v>
      </c>
      <c r="H121" s="29" t="str">
        <f>VLOOKUP(N121,Revistas!$B$2:$H$63971,4,FALSE)</f>
        <v>MEDICINA, GENERAL &amp; INTERNAL</v>
      </c>
      <c r="I121" s="29" t="str">
        <f>VLOOKUP(N121,Revistas!$B$2:$H$63971,5,FALSE)</f>
        <v>91/154</v>
      </c>
      <c r="J121" s="29" t="str">
        <f>VLOOKUP(N121,Revistas!$B$2:$H$63971,6,FALSE)</f>
        <v>NO</v>
      </c>
      <c r="K121" s="28" t="s">
        <v>97</v>
      </c>
      <c r="L121" s="28"/>
      <c r="M121" s="29" t="s">
        <v>140</v>
      </c>
      <c r="N121" s="29" t="s">
        <v>98</v>
      </c>
      <c r="O121" s="29" t="s">
        <v>96</v>
      </c>
      <c r="P121" s="29">
        <v>2018</v>
      </c>
      <c r="Q121" s="29">
        <v>150</v>
      </c>
      <c r="R121" s="29">
        <v>7</v>
      </c>
      <c r="S121" s="29" t="s">
        <v>95</v>
      </c>
      <c r="T121" s="29"/>
      <c r="U121" s="29">
        <v>29096968</v>
      </c>
    </row>
    <row r="122" spans="1:76" x14ac:dyDescent="0.25">
      <c r="B122" s="28" t="s">
        <v>797</v>
      </c>
      <c r="C122" s="28" t="s">
        <v>798</v>
      </c>
      <c r="D122" s="28" t="s">
        <v>231</v>
      </c>
      <c r="E122" s="28" t="s">
        <v>10</v>
      </c>
      <c r="F122" s="29">
        <f>VLOOKUP(N122,Revistas!$B$2:$H$63971,2,FALSE)</f>
        <v>5.6269999999999998</v>
      </c>
      <c r="G122" s="29" t="str">
        <f>VLOOKUP(N122,Revistas!$B$2:$H$63971,3,FALSE)</f>
        <v>Q1</v>
      </c>
      <c r="H122" s="29" t="str">
        <f>VLOOKUP(N122,Revistas!$B$2:$H$63971,4,FALSE)</f>
        <v>PERIPHERAL VASCULAR DISEASE</v>
      </c>
      <c r="I122" s="29" t="str">
        <f>VLOOKUP(N122,Revistas!$B$2:$H$63971,5,FALSE)</f>
        <v>6 DE 63</v>
      </c>
      <c r="J122" s="29" t="str">
        <f>VLOOKUP(N122,Revistas!$B$2:$H$63971,6,FALSE)</f>
        <v>SI</v>
      </c>
      <c r="K122" s="28" t="s">
        <v>799</v>
      </c>
      <c r="L122" s="28" t="s">
        <v>800</v>
      </c>
      <c r="M122" s="29">
        <v>0</v>
      </c>
      <c r="N122" s="29" t="s">
        <v>234</v>
      </c>
      <c r="O122" s="29" t="s">
        <v>224</v>
      </c>
      <c r="P122" s="29">
        <v>2018</v>
      </c>
      <c r="Q122" s="29">
        <v>118</v>
      </c>
      <c r="R122" s="29">
        <v>2</v>
      </c>
      <c r="S122" s="29">
        <v>320</v>
      </c>
      <c r="T122" s="29">
        <v>328</v>
      </c>
      <c r="U122" s="29">
        <v>29378357</v>
      </c>
    </row>
    <row r="123" spans="1:76" x14ac:dyDescent="0.25">
      <c r="B123" s="28" t="s">
        <v>1460</v>
      </c>
      <c r="C123" s="28" t="s">
        <v>1461</v>
      </c>
      <c r="D123" s="28" t="s">
        <v>1175</v>
      </c>
      <c r="E123" s="28" t="s">
        <v>44</v>
      </c>
      <c r="F123" s="29">
        <f>VLOOKUP(N123,Revistas!$B$2:$H$63971,2,FALSE)</f>
        <v>3.3260000000000001</v>
      </c>
      <c r="G123" s="29" t="str">
        <f>VLOOKUP(N123,Revistas!$B$2:$H$63971,3,FALSE)</f>
        <v>Q2</v>
      </c>
      <c r="H123" s="29" t="str">
        <f>VLOOKUP(N123,Revistas!$B$2:$H$63971,4,FALSE)</f>
        <v>GENETICS &amp; HEREDITY - SCIE</v>
      </c>
      <c r="I123" s="29" t="str">
        <f>VLOOKUP(N123,Revistas!$B$2:$H$63971,5,FALSE)</f>
        <v>62/166</v>
      </c>
      <c r="J123" s="29" t="str">
        <f>VLOOKUP(N123,Revistas!$B$2:$H$63971,6,FALSE)</f>
        <v>NO</v>
      </c>
      <c r="K123" s="28" t="s">
        <v>1462</v>
      </c>
      <c r="L123" s="28" t="s">
        <v>1463</v>
      </c>
      <c r="M123" s="29">
        <v>0</v>
      </c>
      <c r="N123" s="29" t="s">
        <v>1178</v>
      </c>
      <c r="O123" s="29" t="s">
        <v>33</v>
      </c>
      <c r="P123" s="29">
        <v>2018</v>
      </c>
      <c r="Q123" s="29">
        <v>93</v>
      </c>
      <c r="R123" s="29">
        <v>3</v>
      </c>
      <c r="S123" s="29">
        <v>450</v>
      </c>
      <c r="T123" s="29">
        <v>458</v>
      </c>
      <c r="U123" s="29">
        <v>28671287</v>
      </c>
    </row>
    <row r="124" spans="1:76" x14ac:dyDescent="0.25">
      <c r="B124" s="28" t="s">
        <v>1096</v>
      </c>
      <c r="C124" s="28" t="s">
        <v>1095</v>
      </c>
      <c r="D124" s="28" t="s">
        <v>1097</v>
      </c>
      <c r="E124" s="28" t="s">
        <v>24</v>
      </c>
      <c r="F124" s="29">
        <f>VLOOKUP(N124,Revistas!$B$2:$H$63971,2,FALSE)</f>
        <v>1.2310000000000001</v>
      </c>
      <c r="G124" s="29" t="str">
        <f>VLOOKUP(N124,Revistas!$B$2:$H$63971,3,FALSE)</f>
        <v>Q4</v>
      </c>
      <c r="H124" s="29" t="str">
        <f>VLOOKUP(N124,Revistas!$B$2:$H$63971,4,FALSE)</f>
        <v>CRITICAL CARE MEDICINE - SCIE</v>
      </c>
      <c r="I124" s="29" t="str">
        <f>VLOOKUP(N124,Revistas!$B$2:$H$63971,5,FALSE)</f>
        <v>31/33</v>
      </c>
      <c r="J124" s="29" t="str">
        <f>VLOOKUP(N124,Revistas!$B$2:$H$63971,6,FALSE)</f>
        <v>NO</v>
      </c>
      <c r="K124" s="28" t="s">
        <v>1099</v>
      </c>
      <c r="L124" s="28"/>
      <c r="M124" s="29" t="s">
        <v>140</v>
      </c>
      <c r="N124" s="29" t="s">
        <v>820</v>
      </c>
      <c r="O124" s="29" t="s">
        <v>1098</v>
      </c>
      <c r="P124" s="29">
        <v>2018</v>
      </c>
      <c r="Q124" s="29"/>
      <c r="R124" s="29"/>
      <c r="S124" s="29"/>
      <c r="T124" s="29"/>
      <c r="U124" s="29">
        <v>29502891</v>
      </c>
    </row>
    <row r="125" spans="1:76" x14ac:dyDescent="0.25">
      <c r="B125" s="28" t="s">
        <v>1156</v>
      </c>
      <c r="C125" s="28" t="s">
        <v>4332</v>
      </c>
      <c r="D125" s="28" t="s">
        <v>1139</v>
      </c>
      <c r="E125" s="28" t="s">
        <v>10</v>
      </c>
      <c r="F125" s="29">
        <f>VLOOKUP(N125,Revistas!$B$2:$H$63971,2,FALSE)</f>
        <v>0.32300000000000001</v>
      </c>
      <c r="G125" s="29" t="str">
        <f>VLOOKUP(N125,Revistas!$B$2:$H$63971,3,FALSE)</f>
        <v>Q4</v>
      </c>
      <c r="H125" s="29" t="str">
        <f>VLOOKUP(N125,Revistas!$B$2:$H$63971,4,FALSE)</f>
        <v>UROLOGY &amp; NEPHROLOGY - SCIE</v>
      </c>
      <c r="I125" s="29" t="str">
        <f>VLOOKUP(N125,Revistas!$B$2:$H$63971,5,FALSE)</f>
        <v>73/76</v>
      </c>
      <c r="J125" s="29" t="str">
        <f>VLOOKUP(N125,Revistas!$B$2:$H$63971,6,FALSE)</f>
        <v>NO</v>
      </c>
      <c r="K125" s="28" t="s">
        <v>1157</v>
      </c>
      <c r="L125" s="28"/>
      <c r="M125" s="29" t="s">
        <v>140</v>
      </c>
      <c r="N125" s="29" t="s">
        <v>1141</v>
      </c>
      <c r="O125" s="29" t="s">
        <v>782</v>
      </c>
      <c r="P125" s="29">
        <v>2018</v>
      </c>
      <c r="Q125" s="29">
        <v>71</v>
      </c>
      <c r="R125" s="29">
        <v>1</v>
      </c>
      <c r="S125" s="29">
        <v>40</v>
      </c>
      <c r="T125" s="29">
        <v>45</v>
      </c>
      <c r="U125" s="29">
        <v>29336331</v>
      </c>
    </row>
    <row r="126" spans="1:76" x14ac:dyDescent="0.25">
      <c r="A126" s="22"/>
      <c r="B126" s="28" t="s">
        <v>4424</v>
      </c>
      <c r="C126" s="28" t="s">
        <v>4425</v>
      </c>
      <c r="D126" s="28" t="s">
        <v>4426</v>
      </c>
      <c r="E126" s="28" t="s">
        <v>10</v>
      </c>
      <c r="F126" s="29">
        <f>VLOOKUP(N126,Revistas!$B$2:$H$63971,2,FALSE)</f>
        <v>1.381</v>
      </c>
      <c r="G126" s="29" t="str">
        <f>VLOOKUP(N126,Revistas!$B$2:$H$63971,3,FALSE)</f>
        <v>Q3</v>
      </c>
      <c r="H126" s="29" t="str">
        <f>VLOOKUP(N126,Revistas!$B$2:$H$63971,4,FALSE)</f>
        <v>OPHTHALMOLOGY - SCIE</v>
      </c>
      <c r="I126" s="29" t="str">
        <f>VLOOKUP(N126,Revistas!$B$2:$H$63971,5,FALSE)</f>
        <v>42/59</v>
      </c>
      <c r="J126" s="29" t="str">
        <f>VLOOKUP(N126,Revistas!$B$2:$H$63971,6,FALSE)</f>
        <v>NO</v>
      </c>
      <c r="K126" s="28" t="s">
        <v>4427</v>
      </c>
      <c r="L126" s="28"/>
      <c r="M126" s="29" t="s">
        <v>140</v>
      </c>
      <c r="N126" s="29" t="s">
        <v>4428</v>
      </c>
      <c r="O126" s="29" t="s">
        <v>1098</v>
      </c>
      <c r="P126" s="29">
        <v>2018</v>
      </c>
      <c r="Q126" s="29"/>
      <c r="R126" s="29"/>
      <c r="S126" s="29">
        <v>1120672118757420</v>
      </c>
      <c r="T126" s="29"/>
      <c r="U126" s="29">
        <v>29580102</v>
      </c>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3"/>
      <c r="AX126" s="22"/>
      <c r="AY126" s="22"/>
      <c r="AZ126" s="22"/>
      <c r="BA126" s="22"/>
      <c r="BB126" s="22"/>
      <c r="BC126" s="22"/>
      <c r="BD126" s="22"/>
      <c r="BE126" s="22"/>
      <c r="BF126" s="22"/>
      <c r="BG126" s="22"/>
      <c r="BH126" s="22"/>
      <c r="BI126" s="22"/>
      <c r="BJ126" s="22"/>
      <c r="BK126" s="22"/>
      <c r="BL126" s="22"/>
      <c r="BM126" s="22"/>
      <c r="BN126" s="22"/>
      <c r="BO126" s="22"/>
      <c r="BP126" s="22"/>
    </row>
    <row r="127" spans="1:76" x14ac:dyDescent="0.25">
      <c r="B127" s="28" t="s">
        <v>366</v>
      </c>
      <c r="C127" s="28" t="s">
        <v>367</v>
      </c>
      <c r="D127" s="28" t="s">
        <v>363</v>
      </c>
      <c r="E127" s="28" t="s">
        <v>205</v>
      </c>
      <c r="F127" s="29">
        <f>VLOOKUP(N127,Revistas!$B$2:$H$63971,2,FALSE)</f>
        <v>3.569</v>
      </c>
      <c r="G127" s="29" t="str">
        <f>VLOOKUP(N127,Revistas!$B$2:$H$63971,3,FALSE)</f>
        <v>Q2</v>
      </c>
      <c r="H127" s="29" t="str">
        <f>VLOOKUP(N127,Revistas!$B$2:$H$63971,4,FALSE)</f>
        <v>HEMATOLOGY</v>
      </c>
      <c r="I127" s="29" t="str">
        <f>VLOOKUP(N127,Revistas!$B$2:$H$63971,5,FALSE)</f>
        <v>22/70</v>
      </c>
      <c r="J127" s="29" t="str">
        <f>VLOOKUP(N127,Revistas!$B$2:$H$63971,6,FALSE)</f>
        <v>NO</v>
      </c>
      <c r="K127" s="28" t="s">
        <v>368</v>
      </c>
      <c r="L127" s="28"/>
      <c r="M127" s="29">
        <v>0</v>
      </c>
      <c r="N127" s="29" t="s">
        <v>365</v>
      </c>
      <c r="O127" s="29" t="s">
        <v>224</v>
      </c>
      <c r="P127" s="29">
        <v>2018</v>
      </c>
      <c r="Q127" s="29">
        <v>24</v>
      </c>
      <c r="R127" s="29"/>
      <c r="S127" s="29">
        <v>36</v>
      </c>
      <c r="T127" s="29">
        <v>37</v>
      </c>
      <c r="U127" s="29"/>
      <c r="BQ127" s="22"/>
      <c r="BR127" s="22"/>
      <c r="BS127" s="22"/>
      <c r="BT127" s="22"/>
      <c r="BU127" s="22"/>
      <c r="BV127" s="22"/>
      <c r="BW127" s="22"/>
      <c r="BX127" s="22"/>
    </row>
    <row r="128" spans="1:76" x14ac:dyDescent="0.25">
      <c r="B128" s="28" t="s">
        <v>4465</v>
      </c>
      <c r="C128" s="28" t="s">
        <v>4466</v>
      </c>
      <c r="D128" s="28" t="s">
        <v>363</v>
      </c>
      <c r="E128" s="28" t="s">
        <v>205</v>
      </c>
      <c r="F128" s="29">
        <f>VLOOKUP(N128,Revistas!$B$2:$H$63971,2,FALSE)</f>
        <v>3.569</v>
      </c>
      <c r="G128" s="29" t="str">
        <f>VLOOKUP(N128,Revistas!$B$2:$H$63971,3,FALSE)</f>
        <v>Q2</v>
      </c>
      <c r="H128" s="29" t="str">
        <f>VLOOKUP(N128,Revistas!$B$2:$H$63971,4,FALSE)</f>
        <v>HEMATOLOGY</v>
      </c>
      <c r="I128" s="29" t="str">
        <f>VLOOKUP(N128,Revistas!$B$2:$H$63971,5,FALSE)</f>
        <v>22/70</v>
      </c>
      <c r="J128" s="29" t="str">
        <f>VLOOKUP(N128,Revistas!$B$2:$H$63971,6,FALSE)</f>
        <v>NO</v>
      </c>
      <c r="K128" s="28" t="s">
        <v>4467</v>
      </c>
      <c r="L128" s="28"/>
      <c r="M128" s="29">
        <v>0</v>
      </c>
      <c r="N128" s="29" t="s">
        <v>365</v>
      </c>
      <c r="O128" s="29" t="s">
        <v>224</v>
      </c>
      <c r="P128" s="29">
        <v>2018</v>
      </c>
      <c r="Q128" s="29">
        <v>24</v>
      </c>
      <c r="R128" s="29"/>
      <c r="S128" s="29">
        <v>37</v>
      </c>
      <c r="T128" s="29">
        <v>37</v>
      </c>
      <c r="U128" s="29"/>
      <c r="AW128" s="24"/>
    </row>
    <row r="129" spans="1:76" x14ac:dyDescent="0.25">
      <c r="B129" s="28" t="s">
        <v>1332</v>
      </c>
      <c r="C129" s="28" t="s">
        <v>1333</v>
      </c>
      <c r="D129" s="28" t="s">
        <v>1334</v>
      </c>
      <c r="E129" s="28" t="s">
        <v>10</v>
      </c>
      <c r="F129" s="29">
        <f>VLOOKUP(N129,Revistas!$B$2:$H$63971,2,FALSE)</f>
        <v>2.9060000000000001</v>
      </c>
      <c r="G129" s="29" t="str">
        <f>VLOOKUP(N129,Revistas!$B$2:$H$63971,3,FALSE)</f>
        <v>Q1</v>
      </c>
      <c r="H129" s="29" t="str">
        <f>VLOOKUP(N129,Revistas!$B$2:$H$63971,4,FALSE)</f>
        <v>AUDIOLOGY &amp; SPEECH-LANGUAGE PATHOLOGY - SCIE;</v>
      </c>
      <c r="I129" s="29" t="str">
        <f>VLOOKUP(N129,Revistas!$B$2:$H$63971,5,FALSE)</f>
        <v>2 DE 25</v>
      </c>
      <c r="J129" s="29" t="str">
        <f>VLOOKUP(N129,Revistas!$B$2:$H$63971,6,FALSE)</f>
        <v>SI</v>
      </c>
      <c r="K129" s="28" t="s">
        <v>1335</v>
      </c>
      <c r="L129" s="28" t="s">
        <v>1336</v>
      </c>
      <c r="M129" s="29">
        <v>0</v>
      </c>
      <c r="N129" s="29" t="s">
        <v>1337</v>
      </c>
      <c r="O129" s="29" t="s">
        <v>224</v>
      </c>
      <c r="P129" s="29">
        <v>2018</v>
      </c>
      <c r="Q129" s="29">
        <v>358</v>
      </c>
      <c r="R129" s="29"/>
      <c r="S129" s="29">
        <v>10</v>
      </c>
      <c r="T129" s="29">
        <v>21</v>
      </c>
      <c r="U129" s="29">
        <v>29304389</v>
      </c>
    </row>
    <row r="130" spans="1:76" x14ac:dyDescent="0.25">
      <c r="B130" s="28" t="s">
        <v>519</v>
      </c>
      <c r="C130" s="28" t="s">
        <v>520</v>
      </c>
      <c r="D130" s="28" t="s">
        <v>521</v>
      </c>
      <c r="E130" s="28" t="s">
        <v>10</v>
      </c>
      <c r="F130" s="29">
        <f>VLOOKUP(N130,Revistas!$B$2:$H$63971,2,FALSE)</f>
        <v>4.3070000000000004</v>
      </c>
      <c r="G130" s="29" t="str">
        <f>VLOOKUP(N130,Revistas!$B$2:$H$63971,3,FALSE)</f>
        <v>Q1</v>
      </c>
      <c r="H130" s="29" t="str">
        <f>VLOOKUP(N130,Revistas!$B$2:$H$63971,4,FALSE)</f>
        <v>PHARMACOLOGY &amp; PHARMACY - SCIE;</v>
      </c>
      <c r="I130" s="29" t="str">
        <f>VLOOKUP(N130,Revistas!$B$2:$H$63971,5,FALSE)</f>
        <v>34/255</v>
      </c>
      <c r="J130" s="29" t="str">
        <f>VLOOKUP(N130,Revistas!$B$2:$H$63971,6,FALSE)</f>
        <v>NO</v>
      </c>
      <c r="K130" s="28" t="s">
        <v>522</v>
      </c>
      <c r="L130" s="28" t="s">
        <v>523</v>
      </c>
      <c r="M130" s="29">
        <v>0</v>
      </c>
      <c r="N130" s="29" t="s">
        <v>524</v>
      </c>
      <c r="O130" s="29" t="s">
        <v>33</v>
      </c>
      <c r="P130" s="29">
        <v>2018</v>
      </c>
      <c r="Q130" s="29">
        <v>51</v>
      </c>
      <c r="R130" s="29">
        <v>3</v>
      </c>
      <c r="S130" s="29">
        <v>511</v>
      </c>
      <c r="T130" s="29">
        <v>515</v>
      </c>
      <c r="U130" s="29">
        <v>29371104</v>
      </c>
    </row>
    <row r="131" spans="1:76" x14ac:dyDescent="0.25">
      <c r="B131" s="28" t="s">
        <v>337</v>
      </c>
      <c r="C131" s="28" t="s">
        <v>336</v>
      </c>
      <c r="D131" s="28" t="s">
        <v>4340</v>
      </c>
      <c r="E131" s="28" t="s">
        <v>10</v>
      </c>
      <c r="F131" s="29">
        <f>VLOOKUP(N131,Revistas!$B$2:$H$63971,2,FALSE)</f>
        <v>4.548</v>
      </c>
      <c r="G131" s="29" t="str">
        <f>VLOOKUP(N131,Revistas!$B$2:$H$63971,3,FALSE)</f>
        <v>Q1</v>
      </c>
      <c r="H131" s="29" t="str">
        <f>VLOOKUP(N131,Revistas!$B$2:$H$63971,4,FALSE)</f>
        <v>NUTRITION &amp; DIETETICS</v>
      </c>
      <c r="I131" s="29" t="str">
        <f>VLOOKUP(N131,Revistas!$B$2:$H$63971,5,FALSE)</f>
        <v>9 DE 81</v>
      </c>
      <c r="J131" s="29" t="str">
        <f>VLOOKUP(N131,Revistas!$B$2:$H$63971,6,FALSE)</f>
        <v>NO</v>
      </c>
      <c r="K131" s="28" t="s">
        <v>341</v>
      </c>
      <c r="L131" s="28"/>
      <c r="M131" s="29" t="s">
        <v>140</v>
      </c>
      <c r="N131" s="29" t="s">
        <v>342</v>
      </c>
      <c r="O131" s="29" t="s">
        <v>340</v>
      </c>
      <c r="P131" s="29">
        <v>2018</v>
      </c>
      <c r="Q131" s="29">
        <v>37</v>
      </c>
      <c r="R131" s="29">
        <v>2</v>
      </c>
      <c r="S131" s="29" t="s">
        <v>339</v>
      </c>
      <c r="T131" s="29"/>
      <c r="U131" s="29">
        <v>28139280</v>
      </c>
    </row>
    <row r="132" spans="1:76" x14ac:dyDescent="0.25">
      <c r="B132" s="28" t="s">
        <v>411</v>
      </c>
      <c r="C132" s="28" t="s">
        <v>410</v>
      </c>
      <c r="D132" s="28" t="s">
        <v>412</v>
      </c>
      <c r="E132" s="28" t="s">
        <v>10</v>
      </c>
      <c r="F132" s="29">
        <f>VLOOKUP(N132,Revistas!$B$2:$H$63971,2,FALSE)</f>
        <v>4.4800000000000004</v>
      </c>
      <c r="G132" s="29" t="str">
        <f>VLOOKUP(N132,Revistas!$B$2:$H$63971,3,FALSE)</f>
        <v>Q1</v>
      </c>
      <c r="H132" s="29" t="str">
        <f>VLOOKUP(N132,Revistas!$B$2:$H$63971,4,FALSE)</f>
        <v>PHARMACOLOGY &amp;PHARMACY</v>
      </c>
      <c r="I132" s="29" t="str">
        <f>VLOOKUP(N132,Revistas!$B$2:$H$63971,5,FALSE)</f>
        <v>31/256</v>
      </c>
      <c r="J132" s="29" t="str">
        <f>VLOOKUP(N132,Revistas!$B$2:$H$63971,6,FALSE)</f>
        <v>NO</v>
      </c>
      <c r="K132" s="28" t="s">
        <v>414</v>
      </c>
      <c r="L132" s="28"/>
      <c r="M132" s="29" t="s">
        <v>140</v>
      </c>
      <c r="N132" s="29" t="s">
        <v>415</v>
      </c>
      <c r="O132" s="29" t="s">
        <v>413</v>
      </c>
      <c r="P132" s="29">
        <v>2018</v>
      </c>
      <c r="Q132" s="29"/>
      <c r="R132" s="29"/>
      <c r="S132" s="29"/>
      <c r="T132" s="29"/>
      <c r="U132" s="29">
        <v>29309904</v>
      </c>
      <c r="BQ132" s="22"/>
      <c r="BR132" s="22"/>
      <c r="BS132" s="22"/>
      <c r="BT132" s="22"/>
      <c r="BU132" s="22"/>
      <c r="BV132" s="22"/>
      <c r="BW132" s="22"/>
      <c r="BX132" s="22"/>
    </row>
    <row r="133" spans="1:76" x14ac:dyDescent="0.25">
      <c r="A133" s="22"/>
      <c r="B133" s="28" t="s">
        <v>864</v>
      </c>
      <c r="C133" s="28" t="s">
        <v>866</v>
      </c>
      <c r="D133" s="28" t="s">
        <v>867</v>
      </c>
      <c r="E133" s="28" t="s">
        <v>24</v>
      </c>
      <c r="F133" s="29">
        <f>VLOOKUP(N133,Revistas!$B$2:$H$63971,2,FALSE)</f>
        <v>13.204000000000001</v>
      </c>
      <c r="G133" s="29" t="str">
        <f>VLOOKUP(N133,Revistas!$B$2:$H$63971,3,FALSE)</f>
        <v>Q1</v>
      </c>
      <c r="H133" s="29" t="str">
        <f>VLOOKUP(N133,Revistas!$B$2:$H$63971,4,FALSE)</f>
        <v>CRITICAL CARE MEDICINE - SCIE;</v>
      </c>
      <c r="I133" s="29" t="str">
        <f>VLOOKUP(N133,Revistas!$B$2:$H$63971,5,FALSE)</f>
        <v>2 DE 33</v>
      </c>
      <c r="J133" s="29" t="str">
        <f>VLOOKUP(N133,Revistas!$B$2:$H$63971,6,FALSE)</f>
        <v>SI</v>
      </c>
      <c r="K133" s="28" t="s">
        <v>868</v>
      </c>
      <c r="L133" s="28" t="s">
        <v>869</v>
      </c>
      <c r="M133" s="29">
        <v>0</v>
      </c>
      <c r="N133" s="29" t="s">
        <v>870</v>
      </c>
      <c r="O133" s="29" t="s">
        <v>599</v>
      </c>
      <c r="P133" s="29">
        <v>2018</v>
      </c>
      <c r="Q133" s="29">
        <v>197</v>
      </c>
      <c r="R133" s="29">
        <v>1</v>
      </c>
      <c r="S133" s="29">
        <v>141</v>
      </c>
      <c r="T133" s="29">
        <v>142</v>
      </c>
      <c r="U133" s="29">
        <v>28683202</v>
      </c>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row>
    <row r="134" spans="1:76" x14ac:dyDescent="0.25">
      <c r="A134" s="22"/>
      <c r="B134" s="28" t="s">
        <v>865</v>
      </c>
      <c r="C134" s="28" t="s">
        <v>872</v>
      </c>
      <c r="D134" s="28" t="s">
        <v>873</v>
      </c>
      <c r="E134" s="28" t="s">
        <v>24</v>
      </c>
      <c r="F134" s="29">
        <f>VLOOKUP(N134,Revistas!$B$2:$H$63971,2,FALSE)</f>
        <v>13.204000000000001</v>
      </c>
      <c r="G134" s="29" t="str">
        <f>VLOOKUP(N134,Revistas!$B$2:$H$63971,3,FALSE)</f>
        <v>Q1</v>
      </c>
      <c r="H134" s="29" t="str">
        <f>VLOOKUP(N134,Revistas!$B$2:$H$63971,4,FALSE)</f>
        <v>CRITICAL CARE MEDICINE - SCIE;</v>
      </c>
      <c r="I134" s="29" t="str">
        <f>VLOOKUP(N134,Revistas!$B$2:$H$63971,5,FALSE)</f>
        <v>2 DE 33</v>
      </c>
      <c r="J134" s="29" t="str">
        <f>VLOOKUP(N134,Revistas!$B$2:$H$63971,6,FALSE)</f>
        <v>SI</v>
      </c>
      <c r="K134" s="28" t="s">
        <v>875</v>
      </c>
      <c r="L134" s="28"/>
      <c r="M134" s="29" t="s">
        <v>140</v>
      </c>
      <c r="N134" s="29" t="s">
        <v>871</v>
      </c>
      <c r="O134" s="29" t="s">
        <v>553</v>
      </c>
      <c r="P134" s="29">
        <v>2018</v>
      </c>
      <c r="Q134" s="29">
        <v>197</v>
      </c>
      <c r="R134" s="29">
        <v>7</v>
      </c>
      <c r="S134" s="29" t="s">
        <v>874</v>
      </c>
      <c r="T134" s="29"/>
      <c r="U134" s="29">
        <v>29096068</v>
      </c>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row>
    <row r="135" spans="1:76" x14ac:dyDescent="0.25">
      <c r="B135" s="28" t="s">
        <v>4393</v>
      </c>
      <c r="C135" s="28" t="s">
        <v>4394</v>
      </c>
      <c r="D135" s="28" t="s">
        <v>878</v>
      </c>
      <c r="E135" s="28" t="s">
        <v>4378</v>
      </c>
      <c r="F135" s="29">
        <f>VLOOKUP(N135,Revistas!$B$2:$H$63971,2,FALSE)</f>
        <v>2.9790000000000001</v>
      </c>
      <c r="G135" s="29" t="str">
        <f>VLOOKUP(N135,Revistas!$B$2:$H$63971,3,FALSE)</f>
        <v>Q2</v>
      </c>
      <c r="H135" s="29" t="str">
        <f>VLOOKUP(N135,Revistas!$B$2:$H$63971,4,FALSE)</f>
        <v>RESPIRATORY SYSTEM</v>
      </c>
      <c r="I135" s="29" t="str">
        <f>VLOOKUP(N135,Revistas!$B$2:$H$63971,5,FALSE)</f>
        <v>21/59</v>
      </c>
      <c r="J135" s="29" t="str">
        <f>VLOOKUP(N135,Revistas!$B$2:$H$63971,6,FALSE)</f>
        <v>NO</v>
      </c>
      <c r="K135" s="28" t="s">
        <v>4395</v>
      </c>
      <c r="L135" s="28"/>
      <c r="M135" s="29" t="s">
        <v>140</v>
      </c>
      <c r="N135" s="29" t="s">
        <v>853</v>
      </c>
      <c r="O135" s="29" t="s">
        <v>4396</v>
      </c>
      <c r="P135" s="29">
        <v>2018</v>
      </c>
      <c r="Q135" s="29"/>
      <c r="R135" s="29"/>
      <c r="S135" s="29"/>
      <c r="T135" s="29"/>
      <c r="U135" s="29">
        <v>29656944</v>
      </c>
      <c r="BQ135" s="22"/>
      <c r="BR135" s="22"/>
      <c r="BS135" s="22"/>
      <c r="BT135" s="22"/>
      <c r="BU135" s="22"/>
      <c r="BV135" s="22"/>
      <c r="BW135" s="22"/>
      <c r="BX135" s="22"/>
    </row>
    <row r="136" spans="1:76" x14ac:dyDescent="0.25">
      <c r="B136" s="28" t="s">
        <v>4383</v>
      </c>
      <c r="C136" s="28" t="s">
        <v>4384</v>
      </c>
      <c r="D136" s="28" t="s">
        <v>615</v>
      </c>
      <c r="E136" s="28" t="s">
        <v>44</v>
      </c>
      <c r="F136" s="29">
        <f>VLOOKUP(N136,Revistas!$B$2:$H$63971,2,FALSE)</f>
        <v>6.3369999999999997</v>
      </c>
      <c r="G136" s="29" t="str">
        <f>VLOOKUP(N136,Revistas!$B$2:$H$63971,3,FALSE)</f>
        <v>Q1</v>
      </c>
      <c r="H136" s="29" t="str">
        <f>VLOOKUP(N136,Revistas!$B$2:$H$63971,4,FALSE)</f>
        <v>ENDOCRINOLOGY &amp; METABOLISM</v>
      </c>
      <c r="I136" s="29" t="str">
        <f>VLOOKUP(N136,Revistas!$B$2:$H$63971,5,FALSE)</f>
        <v>13/138</v>
      </c>
      <c r="J136" s="29" t="str">
        <f>VLOOKUP(N136,Revistas!$B$2:$H$63971,6,FALSE)</f>
        <v>SI</v>
      </c>
      <c r="K136" s="28" t="s">
        <v>4385</v>
      </c>
      <c r="L136" s="28" t="s">
        <v>4386</v>
      </c>
      <c r="M136" s="29">
        <v>3</v>
      </c>
      <c r="N136" s="29" t="s">
        <v>618</v>
      </c>
      <c r="O136" s="29" t="s">
        <v>33</v>
      </c>
      <c r="P136" s="29">
        <v>2018</v>
      </c>
      <c r="Q136" s="29">
        <v>28</v>
      </c>
      <c r="R136" s="29">
        <v>9</v>
      </c>
      <c r="S136" s="29">
        <v>852</v>
      </c>
      <c r="T136" s="29">
        <v>872</v>
      </c>
      <c r="U136" s="29">
        <v>28494612</v>
      </c>
      <c r="BQ136" s="22"/>
      <c r="BR136" s="22"/>
      <c r="BS136" s="22"/>
      <c r="BT136" s="22"/>
      <c r="BU136" s="22"/>
      <c r="BV136" s="22"/>
      <c r="BW136" s="22"/>
      <c r="BX136" s="22"/>
    </row>
    <row r="137" spans="1:76" x14ac:dyDescent="0.25">
      <c r="B137" s="28" t="s">
        <v>61</v>
      </c>
      <c r="C137" s="28" t="s">
        <v>62</v>
      </c>
      <c r="D137" s="28" t="s">
        <v>63</v>
      </c>
      <c r="E137" s="28" t="s">
        <v>44</v>
      </c>
      <c r="F137" s="29">
        <f>VLOOKUP(N137,Revistas!$B$2:$H$63971,2,FALSE)</f>
        <v>2.581</v>
      </c>
      <c r="G137" s="29" t="str">
        <f>VLOOKUP(N137,Revistas!$B$2:$H$63971,3,FALSE)</f>
        <v>Q2</v>
      </c>
      <c r="H137" s="29" t="str">
        <f>VLOOKUP(N137,Revistas!$B$2:$H$63971,4,FALSE)</f>
        <v>CLINICAL NEUROLOGY - SCIE</v>
      </c>
      <c r="I137" s="29" t="str">
        <f>VLOOKUP(N137,Revistas!$B$2:$H$63971,5,FALSE)</f>
        <v>90/194</v>
      </c>
      <c r="J137" s="29" t="str">
        <f>VLOOKUP(N137,Revistas!$B$2:$H$63971,6,FALSE)</f>
        <v>NO</v>
      </c>
      <c r="K137" s="28" t="s">
        <v>64</v>
      </c>
      <c r="L137" s="28" t="s">
        <v>65</v>
      </c>
      <c r="M137" s="29">
        <v>0</v>
      </c>
      <c r="N137" s="29" t="s">
        <v>66</v>
      </c>
      <c r="O137" s="29"/>
      <c r="P137" s="29">
        <v>2018</v>
      </c>
      <c r="Q137" s="29">
        <v>11</v>
      </c>
      <c r="R137" s="29"/>
      <c r="S137" s="29">
        <v>571</v>
      </c>
      <c r="T137" s="29">
        <v>587</v>
      </c>
      <c r="U137" s="29">
        <v>29588615</v>
      </c>
      <c r="BQ137" s="22"/>
      <c r="BR137" s="22"/>
      <c r="BS137" s="22"/>
      <c r="BT137" s="22"/>
      <c r="BU137" s="22"/>
      <c r="BV137" s="22"/>
      <c r="BW137" s="22"/>
      <c r="BX137" s="22"/>
    </row>
    <row r="138" spans="1:76" x14ac:dyDescent="0.25">
      <c r="B138" s="28" t="s">
        <v>569</v>
      </c>
      <c r="C138" s="28" t="s">
        <v>570</v>
      </c>
      <c r="D138" s="28" t="s">
        <v>495</v>
      </c>
      <c r="E138" s="28" t="s">
        <v>10</v>
      </c>
      <c r="F138" s="29">
        <f>VLOOKUP(N138,Revistas!$B$2:$H$63971,2,FALSE)</f>
        <v>8.2159999999999993</v>
      </c>
      <c r="G138" s="29" t="str">
        <f>VLOOKUP(N138,Revistas!$B$2:$H$63971,3,FALSE)</f>
        <v>Q1</v>
      </c>
      <c r="H138" s="29" t="str">
        <f>VLOOKUP(N138,Revistas!$B$2:$H$63971,4,FALSE)</f>
        <v>IMMUNOLOGY - SCIE;</v>
      </c>
      <c r="I138" s="29" t="str">
        <f>VLOOKUP(N138,Revistas!$B$2:$H$63971,5,FALSE)</f>
        <v>15/150</v>
      </c>
      <c r="J138" s="29" t="str">
        <f>VLOOKUP(N138,Revistas!$B$2:$H$63971,6,FALSE)</f>
        <v>SI</v>
      </c>
      <c r="K138" s="28" t="s">
        <v>571</v>
      </c>
      <c r="L138" s="28" t="s">
        <v>572</v>
      </c>
      <c r="M138" s="29">
        <v>0</v>
      </c>
      <c r="N138" s="29" t="s">
        <v>496</v>
      </c>
      <c r="O138" s="30">
        <v>42036</v>
      </c>
      <c r="P138" s="29">
        <v>2018</v>
      </c>
      <c r="Q138" s="29">
        <v>66</v>
      </c>
      <c r="R138" s="29">
        <v>4</v>
      </c>
      <c r="S138" s="29">
        <v>594</v>
      </c>
      <c r="T138" s="29">
        <v>603</v>
      </c>
      <c r="U138" s="29">
        <v>29029056</v>
      </c>
    </row>
    <row r="139" spans="1:76" x14ac:dyDescent="0.25">
      <c r="B139" s="28" t="s">
        <v>1149</v>
      </c>
      <c r="C139" s="28" t="s">
        <v>4333</v>
      </c>
      <c r="D139" s="28" t="s">
        <v>1139</v>
      </c>
      <c r="E139" s="28" t="s">
        <v>10</v>
      </c>
      <c r="F139" s="29">
        <f>VLOOKUP(N139,Revistas!$B$2:$H$63971,2,FALSE)</f>
        <v>0.32300000000000001</v>
      </c>
      <c r="G139" s="29" t="str">
        <f>VLOOKUP(N139,Revistas!$B$2:$H$63971,3,FALSE)</f>
        <v>Q4</v>
      </c>
      <c r="H139" s="29" t="str">
        <f>VLOOKUP(N139,Revistas!$B$2:$H$63971,4,FALSE)</f>
        <v>UROLOGY &amp; NEPHROLOGY - SCIE</v>
      </c>
      <c r="I139" s="29" t="str">
        <f>VLOOKUP(N139,Revistas!$B$2:$H$63971,5,FALSE)</f>
        <v>73/76</v>
      </c>
      <c r="J139" s="29" t="str">
        <f>VLOOKUP(N139,Revistas!$B$2:$H$63971,6,FALSE)</f>
        <v>NO</v>
      </c>
      <c r="K139" s="28" t="s">
        <v>1150</v>
      </c>
      <c r="L139" s="28"/>
      <c r="M139" s="29" t="s">
        <v>140</v>
      </c>
      <c r="N139" s="29" t="s">
        <v>1141</v>
      </c>
      <c r="O139" s="29" t="s">
        <v>782</v>
      </c>
      <c r="P139" s="29">
        <v>2018</v>
      </c>
      <c r="Q139" s="29">
        <v>71</v>
      </c>
      <c r="R139" s="29">
        <v>1</v>
      </c>
      <c r="S139" s="29">
        <v>1</v>
      </c>
      <c r="T139" s="29">
        <v>3</v>
      </c>
      <c r="U139" s="29">
        <v>29336325</v>
      </c>
    </row>
    <row r="140" spans="1:76" x14ac:dyDescent="0.25">
      <c r="B140" s="28" t="s">
        <v>1143</v>
      </c>
      <c r="C140" s="28" t="s">
        <v>1142</v>
      </c>
      <c r="D140" s="28" t="s">
        <v>1139</v>
      </c>
      <c r="E140" s="28" t="s">
        <v>10</v>
      </c>
      <c r="F140" s="29">
        <f>VLOOKUP(N140,Revistas!$B$2:$H$63971,2,FALSE)</f>
        <v>0.32300000000000001</v>
      </c>
      <c r="G140" s="29" t="str">
        <f>VLOOKUP(N140,Revistas!$B$2:$H$63971,3,FALSE)</f>
        <v>Q4</v>
      </c>
      <c r="H140" s="29" t="str">
        <f>VLOOKUP(N140,Revistas!$B$2:$H$63971,4,FALSE)</f>
        <v>UROLOGY &amp; NEPHROLOGY - SCIE</v>
      </c>
      <c r="I140" s="29" t="str">
        <f>VLOOKUP(N140,Revistas!$B$2:$H$63971,5,FALSE)</f>
        <v>73/76</v>
      </c>
      <c r="J140" s="29" t="str">
        <f>VLOOKUP(N140,Revistas!$B$2:$H$63971,6,FALSE)</f>
        <v>NO</v>
      </c>
      <c r="K140" s="28" t="s">
        <v>1144</v>
      </c>
      <c r="L140" s="28"/>
      <c r="M140" s="29" t="s">
        <v>140</v>
      </c>
      <c r="N140" s="29" t="s">
        <v>1141</v>
      </c>
      <c r="O140" s="29" t="s">
        <v>124</v>
      </c>
      <c r="P140" s="29">
        <v>2018</v>
      </c>
      <c r="Q140" s="29">
        <v>71</v>
      </c>
      <c r="R140" s="29">
        <v>2</v>
      </c>
      <c r="S140" s="29">
        <v>208</v>
      </c>
      <c r="T140" s="29">
        <v>211</v>
      </c>
      <c r="U140" s="29">
        <v>29521268</v>
      </c>
      <c r="BQ140" s="22"/>
      <c r="BR140" s="22"/>
      <c r="BS140" s="22"/>
      <c r="BT140" s="22"/>
      <c r="BU140" s="22"/>
      <c r="BV140" s="22"/>
      <c r="BW140" s="22"/>
      <c r="BX140" s="22"/>
    </row>
    <row r="141" spans="1:76" x14ac:dyDescent="0.25">
      <c r="B141" s="28" t="s">
        <v>1151</v>
      </c>
      <c r="C141" s="28" t="s">
        <v>4330</v>
      </c>
      <c r="D141" s="28" t="s">
        <v>1139</v>
      </c>
      <c r="E141" s="28" t="s">
        <v>10</v>
      </c>
      <c r="F141" s="29">
        <f>VLOOKUP(N141,Revistas!$B$2:$H$63971,2,FALSE)</f>
        <v>0.32300000000000001</v>
      </c>
      <c r="G141" s="29" t="str">
        <f>VLOOKUP(N141,Revistas!$B$2:$H$63971,3,FALSE)</f>
        <v>Q4</v>
      </c>
      <c r="H141" s="29" t="str">
        <f>VLOOKUP(N141,Revistas!$B$2:$H$63971,4,FALSE)</f>
        <v>UROLOGY &amp; NEPHROLOGY - SCIE</v>
      </c>
      <c r="I141" s="29" t="str">
        <f>VLOOKUP(N141,Revistas!$B$2:$H$63971,5,FALSE)</f>
        <v>73/76</v>
      </c>
      <c r="J141" s="29" t="str">
        <f>VLOOKUP(N141,Revistas!$B$2:$H$63971,6,FALSE)</f>
        <v>NO</v>
      </c>
      <c r="K141" s="28" t="s">
        <v>1152</v>
      </c>
      <c r="L141" s="28"/>
      <c r="M141" s="29" t="s">
        <v>140</v>
      </c>
      <c r="N141" s="29" t="s">
        <v>1141</v>
      </c>
      <c r="O141" s="29" t="s">
        <v>782</v>
      </c>
      <c r="P141" s="29">
        <v>2018</v>
      </c>
      <c r="Q141" s="29">
        <v>71</v>
      </c>
      <c r="R141" s="29">
        <v>1</v>
      </c>
      <c r="S141" s="29">
        <v>4</v>
      </c>
      <c r="T141" s="29">
        <v>10</v>
      </c>
      <c r="U141" s="29">
        <v>29336326</v>
      </c>
    </row>
    <row r="142" spans="1:76" x14ac:dyDescent="0.25">
      <c r="B142" s="28" t="s">
        <v>1132</v>
      </c>
      <c r="C142" s="28" t="s">
        <v>1131</v>
      </c>
      <c r="D142" s="28" t="s">
        <v>1133</v>
      </c>
      <c r="E142" s="28" t="s">
        <v>44</v>
      </c>
      <c r="F142" s="29" t="str">
        <f>VLOOKUP(N142,Revistas!$B$2:$H$63971,2,FALSE)</f>
        <v>NO TIENE</v>
      </c>
      <c r="G142" s="29" t="str">
        <f>VLOOKUP(N142,Revistas!$B$2:$H$63971,3,FALSE)</f>
        <v>NO TIENE</v>
      </c>
      <c r="H142" s="29" t="str">
        <f>VLOOKUP(N142,Revistas!$B$2:$H$63971,4,FALSE)</f>
        <v>NO TIENE</v>
      </c>
      <c r="I142" s="29" t="str">
        <f>VLOOKUP(N142,Revistas!$B$2:$H$63971,5,FALSE)</f>
        <v>NO TIENE</v>
      </c>
      <c r="J142" s="29" t="str">
        <f>VLOOKUP(N142,Revistas!$B$2:$H$63971,6,FALSE)</f>
        <v>NO</v>
      </c>
      <c r="K142" s="28" t="s">
        <v>1135</v>
      </c>
      <c r="L142" s="28"/>
      <c r="M142" s="29" t="s">
        <v>140</v>
      </c>
      <c r="N142" s="29" t="s">
        <v>1136</v>
      </c>
      <c r="O142" s="29" t="s">
        <v>1134</v>
      </c>
      <c r="P142" s="29">
        <v>2018</v>
      </c>
      <c r="Q142" s="29"/>
      <c r="R142" s="29"/>
      <c r="S142" s="29"/>
      <c r="T142" s="29"/>
      <c r="U142" s="29">
        <v>29525382</v>
      </c>
    </row>
    <row r="143" spans="1:76" x14ac:dyDescent="0.25">
      <c r="B143" s="28" t="s">
        <v>1543</v>
      </c>
      <c r="C143" s="28" t="s">
        <v>1544</v>
      </c>
      <c r="D143" s="28" t="s">
        <v>1545</v>
      </c>
      <c r="E143" s="28" t="s">
        <v>10</v>
      </c>
      <c r="F143" s="29">
        <f>VLOOKUP(N143,Revistas!$B$2:$H$63971,2,FALSE)</f>
        <v>3.54</v>
      </c>
      <c r="G143" s="29" t="str">
        <f>VLOOKUP(N143,Revistas!$B$2:$H$63971,3,FALSE)</f>
        <v>Q2</v>
      </c>
      <c r="H143" s="29" t="str">
        <f>VLOOKUP(N143,Revistas!$B$2:$H$63971,4,FALSE)</f>
        <v>CELL &amp; TISSUE ENGINEERING - SCIE</v>
      </c>
      <c r="I143" s="29" t="str">
        <f>VLOOKUP(N143,Revistas!$B$2:$H$63971,5,FALSE)</f>
        <v>8 DE 21</v>
      </c>
      <c r="J143" s="29" t="str">
        <f>VLOOKUP(N143,Revistas!$B$2:$H$63971,6,FALSE)</f>
        <v>NO</v>
      </c>
      <c r="K143" s="28" t="s">
        <v>1546</v>
      </c>
      <c r="L143" s="28" t="s">
        <v>1547</v>
      </c>
      <c r="M143" s="29">
        <v>0</v>
      </c>
      <c r="N143" s="29" t="s">
        <v>1548</v>
      </c>
      <c r="O143" s="29"/>
      <c r="P143" s="29">
        <v>2018</v>
      </c>
      <c r="Q143" s="29"/>
      <c r="R143" s="29"/>
      <c r="S143" s="29"/>
      <c r="T143" s="29">
        <v>6025918</v>
      </c>
      <c r="U143" s="29">
        <v>29535772</v>
      </c>
    </row>
    <row r="144" spans="1:76" x14ac:dyDescent="0.25">
      <c r="A144" s="22"/>
      <c r="B144" s="28" t="s">
        <v>1550</v>
      </c>
      <c r="C144" s="28" t="s">
        <v>1549</v>
      </c>
      <c r="D144" s="28" t="s">
        <v>1551</v>
      </c>
      <c r="E144" s="28" t="s">
        <v>10</v>
      </c>
      <c r="F144" s="29">
        <f>VLOOKUP(N144,Revistas!$B$2:$H$63971,2,FALSE)</f>
        <v>8.4019999999999992</v>
      </c>
      <c r="G144" s="29" t="str">
        <f>VLOOKUP(N144,Revistas!$B$2:$H$63971,3,FALSE)</f>
        <v>Q1</v>
      </c>
      <c r="H144" s="29" t="str">
        <f>VLOOKUP(N144,Revistas!$B$2:$H$63971,4,FALSE)</f>
        <v>ENGENEERING, BIOMEDICAL</v>
      </c>
      <c r="I144" s="29" t="str">
        <f>VLOOKUP(N144,Revistas!$B$2:$H$63971,5,FALSE)</f>
        <v>2 DE 77</v>
      </c>
      <c r="J144" s="29" t="str">
        <f>VLOOKUP(N144,Revistas!$B$2:$H$63971,6,FALSE)</f>
        <v>SI</v>
      </c>
      <c r="K144" s="28" t="s">
        <v>1552</v>
      </c>
      <c r="L144" s="28"/>
      <c r="M144" s="29" t="s">
        <v>140</v>
      </c>
      <c r="N144" s="29" t="s">
        <v>1553</v>
      </c>
      <c r="O144" s="29" t="s">
        <v>1047</v>
      </c>
      <c r="P144" s="29">
        <v>2018</v>
      </c>
      <c r="Q144" s="29"/>
      <c r="R144" s="29"/>
      <c r="S144" s="29"/>
      <c r="T144" s="29"/>
      <c r="U144" s="29">
        <v>29598897</v>
      </c>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row>
    <row r="145" spans="1:68" x14ac:dyDescent="0.25">
      <c r="B145" s="28" t="s">
        <v>4358</v>
      </c>
      <c r="C145" s="28" t="s">
        <v>4359</v>
      </c>
      <c r="D145" s="28" t="s">
        <v>4360</v>
      </c>
      <c r="E145" s="28" t="s">
        <v>10</v>
      </c>
      <c r="F145" s="29">
        <f>VLOOKUP(N145,Revistas!$B$2:$H$63971,2,FALSE)</f>
        <v>3.2360000000000002</v>
      </c>
      <c r="G145" s="29" t="str">
        <f>VLOOKUP(N145,Revistas!$B$2:$H$63971,3,FALSE)</f>
        <v>q2</v>
      </c>
      <c r="H145" s="29" t="str">
        <f>VLOOKUP(N145,Revistas!$B$2:$H$63971,4,FALSE)</f>
        <v>INFECTIOUS DISEASES - SCIE</v>
      </c>
      <c r="I145" s="29" t="str">
        <f>VLOOKUP(N145,Revistas!$B$2:$H$63971,5,FALSE)</f>
        <v>28/84</v>
      </c>
      <c r="J145" s="29" t="str">
        <f>VLOOKUP(N145,Revistas!$B$2:$H$63971,6,FALSE)</f>
        <v>NO</v>
      </c>
      <c r="K145" s="28" t="s">
        <v>4361</v>
      </c>
      <c r="L145" s="28" t="s">
        <v>4362</v>
      </c>
      <c r="M145" s="29">
        <v>0</v>
      </c>
      <c r="N145" s="29" t="s">
        <v>4363</v>
      </c>
      <c r="O145" s="29" t="s">
        <v>33</v>
      </c>
      <c r="P145" s="29">
        <v>2018</v>
      </c>
      <c r="Q145" s="29">
        <v>32</v>
      </c>
      <c r="R145" s="29">
        <v>3</v>
      </c>
      <c r="S145" s="29">
        <v>112</v>
      </c>
      <c r="T145" s="29">
        <v>118</v>
      </c>
      <c r="U145" s="29">
        <v>29620925</v>
      </c>
    </row>
    <row r="146" spans="1:68" x14ac:dyDescent="0.25">
      <c r="B146" s="28" t="s">
        <v>160</v>
      </c>
      <c r="C146" s="28" t="s">
        <v>159</v>
      </c>
      <c r="D146" s="28" t="s">
        <v>154</v>
      </c>
      <c r="E146" s="28" t="s">
        <v>10</v>
      </c>
      <c r="F146" s="29">
        <f>VLOOKUP(N146,Revistas!$B$2:$H$63971,2,FALSE)</f>
        <v>6.7990000000000004</v>
      </c>
      <c r="G146" s="29" t="str">
        <f>VLOOKUP(N146,Revistas!$B$2:$H$63971,3,FALSE)</f>
        <v>Q1</v>
      </c>
      <c r="H146" s="29" t="str">
        <f>VLOOKUP(N146,Revistas!$B$2:$H$63971,4,FALSE)</f>
        <v>2212-8778</v>
      </c>
      <c r="I146" s="29" t="str">
        <f>VLOOKUP(N146,Revistas!$B$2:$H$63971,5,FALSE)</f>
        <v>11/138</v>
      </c>
      <c r="J146" s="29" t="str">
        <f>VLOOKUP(N146,Revistas!$B$2:$H$63971,6,FALSE)</f>
        <v>SI</v>
      </c>
      <c r="K146" s="28" t="s">
        <v>163</v>
      </c>
      <c r="L146" s="28"/>
      <c r="M146" s="29" t="s">
        <v>140</v>
      </c>
      <c r="N146" s="29" t="s">
        <v>158</v>
      </c>
      <c r="O146" s="29" t="s">
        <v>162</v>
      </c>
      <c r="P146" s="29">
        <v>2018</v>
      </c>
      <c r="Q146" s="29">
        <v>7</v>
      </c>
      <c r="R146" s="29"/>
      <c r="S146" s="29" t="s">
        <v>161</v>
      </c>
      <c r="T146" s="29"/>
      <c r="U146" s="29">
        <v>29126873</v>
      </c>
    </row>
    <row r="147" spans="1:68" x14ac:dyDescent="0.25">
      <c r="B147" s="28" t="s">
        <v>1173</v>
      </c>
      <c r="C147" s="28" t="s">
        <v>1174</v>
      </c>
      <c r="D147" s="28" t="s">
        <v>1175</v>
      </c>
      <c r="E147" s="28" t="s">
        <v>44</v>
      </c>
      <c r="F147" s="29">
        <f>VLOOKUP(N147,Revistas!$B$2:$H$63971,2,FALSE)</f>
        <v>3.3260000000000001</v>
      </c>
      <c r="G147" s="29" t="str">
        <f>VLOOKUP(N147,Revistas!$B$2:$H$63971,3,FALSE)</f>
        <v>Q2</v>
      </c>
      <c r="H147" s="29" t="str">
        <f>VLOOKUP(N147,Revistas!$B$2:$H$63971,4,FALSE)</f>
        <v>GENETICS &amp; HEREDITY - SCIE</v>
      </c>
      <c r="I147" s="29" t="str">
        <f>VLOOKUP(N147,Revistas!$B$2:$H$63971,5,FALSE)</f>
        <v>62/166</v>
      </c>
      <c r="J147" s="29" t="str">
        <f>VLOOKUP(N147,Revistas!$B$2:$H$63971,6,FALSE)</f>
        <v>NO</v>
      </c>
      <c r="K147" s="28" t="s">
        <v>1176</v>
      </c>
      <c r="L147" s="28" t="s">
        <v>1177</v>
      </c>
      <c r="M147" s="29">
        <v>0</v>
      </c>
      <c r="N147" s="29" t="s">
        <v>1178</v>
      </c>
      <c r="O147" s="29" t="s">
        <v>21</v>
      </c>
      <c r="P147" s="29">
        <v>2018</v>
      </c>
      <c r="Q147" s="29">
        <v>93</v>
      </c>
      <c r="R147" s="29">
        <v>4</v>
      </c>
      <c r="S147" s="29">
        <v>762</v>
      </c>
      <c r="T147" s="29">
        <v>775</v>
      </c>
      <c r="U147" s="29">
        <v>28892148</v>
      </c>
    </row>
    <row r="148" spans="1:68" x14ac:dyDescent="0.25">
      <c r="B148" s="28" t="s">
        <v>593</v>
      </c>
      <c r="C148" s="28" t="s">
        <v>594</v>
      </c>
      <c r="D148" s="28" t="s">
        <v>595</v>
      </c>
      <c r="E148" s="28" t="s">
        <v>44</v>
      </c>
      <c r="F148" s="29">
        <f>VLOOKUP(N148,Revistas!$B$2:$H$63971,2,FALSE)</f>
        <v>3.15</v>
      </c>
      <c r="G148" s="29" t="str">
        <f>VLOOKUP(N148,Revistas!$B$2:$H$63971,3,FALSE)</f>
        <v>Q2</v>
      </c>
      <c r="H148" s="29" t="str">
        <f>VLOOKUP(N148,Revistas!$B$2:$H$63971,4,FALSE)</f>
        <v>RHEUMATOLOGY - SCIE</v>
      </c>
      <c r="I148" s="29" t="str">
        <f>VLOOKUP(N148,Revistas!$B$2:$H$63971,5,FALSE)</f>
        <v>13 DE 30</v>
      </c>
      <c r="J148" s="29" t="str">
        <f>VLOOKUP(N148,Revistas!$B$2:$H$63971,6,FALSE)</f>
        <v>NO</v>
      </c>
      <c r="K148" s="28" t="s">
        <v>596</v>
      </c>
      <c r="L148" s="28" t="s">
        <v>597</v>
      </c>
      <c r="M148" s="29">
        <v>0</v>
      </c>
      <c r="N148" s="29" t="s">
        <v>598</v>
      </c>
      <c r="O148" s="29" t="s">
        <v>599</v>
      </c>
      <c r="P148" s="29">
        <v>2018</v>
      </c>
      <c r="Q148" s="29">
        <v>45</v>
      </c>
      <c r="R148" s="29">
        <v>1</v>
      </c>
      <c r="S148" s="29">
        <v>6</v>
      </c>
      <c r="T148" s="29">
        <v>13</v>
      </c>
      <c r="U148" s="29">
        <v>29142032</v>
      </c>
    </row>
    <row r="149" spans="1:68" x14ac:dyDescent="0.25">
      <c r="B149" s="32" t="s">
        <v>1003</v>
      </c>
      <c r="C149" s="32" t="s">
        <v>1004</v>
      </c>
      <c r="D149" s="32" t="s">
        <v>1005</v>
      </c>
      <c r="E149" s="32" t="s">
        <v>10</v>
      </c>
      <c r="F149" s="29">
        <f>VLOOKUP(N149,Revistas!$B$2:$H$63971,2,FALSE)</f>
        <v>3.7749999999999999</v>
      </c>
      <c r="G149" s="29" t="str">
        <f>VLOOKUP(N149,Revistas!$B$2:$H$63971,3,FALSE)</f>
        <v>Q1</v>
      </c>
      <c r="H149" s="29" t="str">
        <f>VLOOKUP(N149,Revistas!$B$2:$H$63971,4,FALSE)</f>
        <v>PEDIATRICS - SCIE;</v>
      </c>
      <c r="I149" s="29" t="str">
        <f>VLOOKUP(N149,Revistas!$B$2:$H$63971,5,FALSE)</f>
        <v>8/121</v>
      </c>
      <c r="J149" s="29" t="str">
        <f>VLOOKUP(N149,Revistas!$B$2:$H$63971,6,FALSE)</f>
        <v>SI</v>
      </c>
      <c r="K149" s="32" t="s">
        <v>1006</v>
      </c>
      <c r="L149" s="32" t="s">
        <v>1007</v>
      </c>
      <c r="M149" s="33">
        <v>2</v>
      </c>
      <c r="N149" s="33" t="s">
        <v>1008</v>
      </c>
      <c r="O149" s="33" t="s">
        <v>224</v>
      </c>
      <c r="P149" s="33">
        <v>2018</v>
      </c>
      <c r="Q149" s="33">
        <v>29</v>
      </c>
      <c r="R149" s="33">
        <v>1</v>
      </c>
      <c r="S149" s="33">
        <v>58</v>
      </c>
      <c r="T149" s="33">
        <v>65</v>
      </c>
      <c r="U149" s="33">
        <v>28986924</v>
      </c>
    </row>
    <row r="150" spans="1:68" x14ac:dyDescent="0.25">
      <c r="B150" s="28" t="s">
        <v>34</v>
      </c>
      <c r="C150" s="28" t="s">
        <v>35</v>
      </c>
      <c r="D150" s="28" t="s">
        <v>36</v>
      </c>
      <c r="E150" s="28" t="s">
        <v>10</v>
      </c>
      <c r="F150" s="29">
        <f>VLOOKUP(N150,Revistas!$B$2:$H$63971,2,FALSE)</f>
        <v>2.1030000000000002</v>
      </c>
      <c r="G150" s="29" t="str">
        <f>VLOOKUP(N150,Revistas!$B$2:$H$63971,3,FALSE)</f>
        <v>Q3</v>
      </c>
      <c r="H150" s="29" t="str">
        <f>VLOOKUP(N150,Revistas!$B$2:$H$63971,4,FALSE)</f>
        <v>CLINICAL NEUROLOGY</v>
      </c>
      <c r="I150" s="29" t="str">
        <f>VLOOKUP(N150,Revistas!$B$2:$H$63971,5,FALSE)</f>
        <v>114/194</v>
      </c>
      <c r="J150" s="29" t="str">
        <f>VLOOKUP(N150,Revistas!$B$2:$H$63971,6,FALSE)</f>
        <v>NO</v>
      </c>
      <c r="K150" s="28" t="s">
        <v>37</v>
      </c>
      <c r="L150" s="28" t="s">
        <v>38</v>
      </c>
      <c r="M150" s="29">
        <v>0</v>
      </c>
      <c r="N150" s="29" t="s">
        <v>39</v>
      </c>
      <c r="O150" s="29" t="s">
        <v>33</v>
      </c>
      <c r="P150" s="29">
        <v>2018</v>
      </c>
      <c r="Q150" s="29">
        <v>33</v>
      </c>
      <c r="R150" s="29">
        <v>2</v>
      </c>
      <c r="S150" s="29">
        <v>98</v>
      </c>
      <c r="T150" s="29">
        <v>106</v>
      </c>
      <c r="U150" s="29">
        <v>27452617</v>
      </c>
    </row>
    <row r="151" spans="1:68" x14ac:dyDescent="0.25">
      <c r="B151" s="28" t="s">
        <v>1338</v>
      </c>
      <c r="C151" s="28" t="s">
        <v>1339</v>
      </c>
      <c r="D151" s="28" t="s">
        <v>1340</v>
      </c>
      <c r="E151" s="28" t="s">
        <v>10</v>
      </c>
      <c r="F151" s="29">
        <f>VLOOKUP(N151,Revistas!$B$2:$H$63971,2,FALSE)</f>
        <v>7.7249999999999996</v>
      </c>
      <c r="G151" s="29" t="str">
        <f>VLOOKUP(N151,Revistas!$B$2:$H$63971,3,FALSE)</f>
        <v>Q1</v>
      </c>
      <c r="H151" s="29" t="str">
        <f>VLOOKUP(N151,Revistas!$B$2:$H$63971,4,FALSE)</f>
        <v>BIOLOGY</v>
      </c>
      <c r="I151" s="29" t="str">
        <f>VLOOKUP(N151,Revistas!$B$2:$H$63971,5,FALSE)</f>
        <v>4 DE 84</v>
      </c>
      <c r="J151" s="29" t="str">
        <f>VLOOKUP(N151,Revistas!$B$2:$H$63971,6,FALSE)</f>
        <v>SI</v>
      </c>
      <c r="K151" s="28" t="s">
        <v>1341</v>
      </c>
      <c r="L151" s="28" t="s">
        <v>1342</v>
      </c>
      <c r="M151" s="29">
        <v>0</v>
      </c>
      <c r="N151" s="29" t="s">
        <v>1343</v>
      </c>
      <c r="O151" s="29" t="s">
        <v>1344</v>
      </c>
      <c r="P151" s="29">
        <v>2018</v>
      </c>
      <c r="Q151" s="29">
        <v>7</v>
      </c>
      <c r="R151" s="29"/>
      <c r="S151" s="29"/>
      <c r="T151" s="29" t="s">
        <v>1345</v>
      </c>
      <c r="U151" s="29">
        <v>29355479</v>
      </c>
    </row>
    <row r="152" spans="1:68" x14ac:dyDescent="0.25">
      <c r="B152" s="28" t="s">
        <v>4521</v>
      </c>
      <c r="C152" s="28" t="s">
        <v>4522</v>
      </c>
      <c r="D152" s="28" t="s">
        <v>4512</v>
      </c>
      <c r="E152" s="28" t="s">
        <v>205</v>
      </c>
      <c r="F152" s="29">
        <f>VLOOKUP(N152,Revistas!$B$2:$H$63971,2,FALSE)</f>
        <v>5.8129999999999997</v>
      </c>
      <c r="G152" s="29" t="str">
        <f>VLOOKUP(N152,Revistas!$B$2:$H$63971,3,FALSE)</f>
        <v>Q1</v>
      </c>
      <c r="H152" s="29" t="str">
        <f>VLOOKUP(N152,Revistas!$B$2:$H$63971,4,FALSE)</f>
        <v>GASTROENTEROLOGY &amp; HEPATOLOGY - SCIE</v>
      </c>
      <c r="I152" s="29" t="str">
        <f>VLOOKUP(N152,Revistas!$B$2:$H$63971,5,FALSE)</f>
        <v>12 DE 79</v>
      </c>
      <c r="J152" s="29" t="str">
        <f>VLOOKUP(N152,Revistas!$B$2:$H$63971,6,FALSE)</f>
        <v>NO</v>
      </c>
      <c r="K152" s="28" t="s">
        <v>4523</v>
      </c>
      <c r="L152" s="28"/>
      <c r="M152" s="29">
        <v>0</v>
      </c>
      <c r="N152" s="29" t="s">
        <v>4514</v>
      </c>
      <c r="O152" s="29" t="s">
        <v>224</v>
      </c>
      <c r="P152" s="29">
        <v>2018</v>
      </c>
      <c r="Q152" s="29">
        <v>12</v>
      </c>
      <c r="R152" s="29"/>
      <c r="S152" s="29" t="s">
        <v>4524</v>
      </c>
      <c r="T152" s="29" t="s">
        <v>4525</v>
      </c>
      <c r="U152" s="29"/>
    </row>
    <row r="153" spans="1:68" x14ac:dyDescent="0.25">
      <c r="B153" s="28" t="s">
        <v>4420</v>
      </c>
      <c r="C153" s="28" t="s">
        <v>4421</v>
      </c>
      <c r="D153" s="28" t="s">
        <v>2625</v>
      </c>
      <c r="E153" s="28" t="s">
        <v>10</v>
      </c>
      <c r="F153" s="29">
        <f>VLOOKUP(N153,Revistas!$B$2:$H$63971,2,FALSE)</f>
        <v>2.96</v>
      </c>
      <c r="G153" s="29" t="str">
        <f>VLOOKUP(N153,Revistas!$B$2:$H$63971,3,FALSE)</f>
        <v>Q1</v>
      </c>
      <c r="H153" s="29" t="str">
        <f>VLOOKUP(N153,Revistas!$B$2:$H$63971,4,FALSE)</f>
        <v>MEDICINA, GENERAL &amp; INTERNAL</v>
      </c>
      <c r="I153" s="29" t="str">
        <f>VLOOKUP(N153,Revistas!$B$2:$H$63971,5,FALSE)</f>
        <v>28/154</v>
      </c>
      <c r="J153" s="29" t="str">
        <f>VLOOKUP(N153,Revistas!$B$2:$H$63971,6,FALSE)</f>
        <v>NO</v>
      </c>
      <c r="K153" s="28" t="s">
        <v>4422</v>
      </c>
      <c r="L153" s="28" t="s">
        <v>4423</v>
      </c>
      <c r="M153" s="29">
        <v>0</v>
      </c>
      <c r="N153" s="29" t="s">
        <v>2626</v>
      </c>
      <c r="O153" s="29" t="s">
        <v>73</v>
      </c>
      <c r="P153" s="29">
        <v>2018</v>
      </c>
      <c r="Q153" s="29">
        <v>47</v>
      </c>
      <c r="R153" s="29"/>
      <c r="S153" s="29">
        <v>69</v>
      </c>
      <c r="T153" s="29">
        <v>74</v>
      </c>
      <c r="U153" s="29">
        <v>28954714</v>
      </c>
    </row>
    <row r="154" spans="1:68" x14ac:dyDescent="0.25">
      <c r="A154" s="22"/>
      <c r="B154" s="28" t="s">
        <v>722</v>
      </c>
      <c r="C154" s="28" t="s">
        <v>721</v>
      </c>
      <c r="D154" s="28" t="s">
        <v>723</v>
      </c>
      <c r="E154" s="28" t="s">
        <v>10</v>
      </c>
      <c r="F154" s="29" t="str">
        <f>VLOOKUP(N154,Revistas!$B$2:$H$63971,2,FALSE)</f>
        <v>NO TIENE</v>
      </c>
      <c r="G154" s="29" t="str">
        <f>VLOOKUP(N154,Revistas!$B$2:$H$63971,3,FALSE)</f>
        <v>NO TIENE</v>
      </c>
      <c r="H154" s="29" t="str">
        <f>VLOOKUP(N154,Revistas!$B$2:$H$63971,4,FALSE)</f>
        <v>NO TIENE</v>
      </c>
      <c r="I154" s="29" t="str">
        <f>VLOOKUP(N154,Revistas!$B$2:$H$63971,5,FALSE)</f>
        <v>NO TIENE</v>
      </c>
      <c r="J154" s="29" t="str">
        <f>VLOOKUP(N154,Revistas!$B$2:$H$63971,6,FALSE)</f>
        <v>NO</v>
      </c>
      <c r="K154" s="28" t="s">
        <v>726</v>
      </c>
      <c r="L154" s="28"/>
      <c r="M154" s="29" t="s">
        <v>140</v>
      </c>
      <c r="N154" s="29" t="s">
        <v>727</v>
      </c>
      <c r="O154" s="29" t="s">
        <v>725</v>
      </c>
      <c r="P154" s="29">
        <v>2018</v>
      </c>
      <c r="Q154" s="29">
        <v>109</v>
      </c>
      <c r="R154" s="29">
        <v>3</v>
      </c>
      <c r="S154" s="29" t="s">
        <v>724</v>
      </c>
      <c r="T154" s="29"/>
      <c r="U154" s="29">
        <v>29100620</v>
      </c>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row>
    <row r="155" spans="1:68" x14ac:dyDescent="0.25">
      <c r="A155" s="22"/>
      <c r="B155" s="28" t="s">
        <v>256</v>
      </c>
      <c r="C155" s="28" t="s">
        <v>257</v>
      </c>
      <c r="D155" s="28" t="s">
        <v>258</v>
      </c>
      <c r="E155" s="28" t="s">
        <v>10</v>
      </c>
      <c r="F155" s="29">
        <f>VLOOKUP(N155,Revistas!$B$2:$H$63971,2,FALSE)</f>
        <v>7.98</v>
      </c>
      <c r="G155" s="29" t="str">
        <f>VLOOKUP(N155,Revistas!$B$2:$H$63971,3,FALSE)</f>
        <v>Q1</v>
      </c>
      <c r="H155" s="29" t="str">
        <f>VLOOKUP(N155,Revistas!$B$2:$H$63971,4,FALSE)</f>
        <v>MEDICINE, GENERAL &amp; INTERNAL - SCIE</v>
      </c>
      <c r="I155" s="29" t="str">
        <f>VLOOKUP(N155,Revistas!$B$2:$H$63971,5,FALSE)</f>
        <v>10/155</v>
      </c>
      <c r="J155" s="29" t="str">
        <f>VLOOKUP(N155,Revistas!$B$2:$H$63971,6,FALSE)</f>
        <v>SI</v>
      </c>
      <c r="K155" s="28" t="s">
        <v>259</v>
      </c>
      <c r="L155" s="28" t="s">
        <v>260</v>
      </c>
      <c r="M155" s="29">
        <v>2</v>
      </c>
      <c r="N155" s="29" t="s">
        <v>261</v>
      </c>
      <c r="O155" s="29" t="s">
        <v>73</v>
      </c>
      <c r="P155" s="29">
        <v>2018</v>
      </c>
      <c r="Q155" s="29">
        <v>283</v>
      </c>
      <c r="R155" s="29">
        <v>1</v>
      </c>
      <c r="S155" s="29">
        <v>83</v>
      </c>
      <c r="T155" s="29">
        <v>92</v>
      </c>
      <c r="U155" s="29">
        <v>28960596</v>
      </c>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row>
    <row r="156" spans="1:68" x14ac:dyDescent="0.25">
      <c r="B156" s="28" t="s">
        <v>738</v>
      </c>
      <c r="C156" s="28" t="s">
        <v>739</v>
      </c>
      <c r="D156" s="28" t="s">
        <v>740</v>
      </c>
      <c r="E156" s="28" t="s">
        <v>44</v>
      </c>
      <c r="F156" s="29">
        <f>VLOOKUP(N156,Revistas!$B$2:$H$63971,2,FALSE)</f>
        <v>3.0510000000000002</v>
      </c>
      <c r="G156" s="29" t="str">
        <f>VLOOKUP(N156,Revistas!$B$2:$H$63971,3,FALSE)</f>
        <v>Q2</v>
      </c>
      <c r="H156" s="29" t="str">
        <f>VLOOKUP(N156,Revistas!$B$2:$H$63971,4,FALSE)</f>
        <v>VIROLOGY - SCIE</v>
      </c>
      <c r="I156" s="29" t="str">
        <f>VLOOKUP(N156,Revistas!$B$2:$H$63971,5,FALSE)</f>
        <v>15/33</v>
      </c>
      <c r="J156" s="29" t="str">
        <f>VLOOKUP(N156,Revistas!$B$2:$H$63971,6,FALSE)</f>
        <v>NO</v>
      </c>
      <c r="K156" s="28" t="s">
        <v>741</v>
      </c>
      <c r="L156" s="28" t="s">
        <v>742</v>
      </c>
      <c r="M156" s="29">
        <v>0</v>
      </c>
      <c r="N156" s="29" t="s">
        <v>743</v>
      </c>
      <c r="O156" s="29" t="s">
        <v>21</v>
      </c>
      <c r="P156" s="29">
        <v>2018</v>
      </c>
      <c r="Q156" s="29">
        <v>101</v>
      </c>
      <c r="R156" s="29"/>
      <c r="S156" s="29">
        <v>11</v>
      </c>
      <c r="T156" s="29">
        <v>17</v>
      </c>
      <c r="U156" s="29">
        <v>29414181</v>
      </c>
      <c r="BB156" s="3"/>
    </row>
    <row r="157" spans="1:68" x14ac:dyDescent="0.25">
      <c r="B157" s="28" t="s">
        <v>1593</v>
      </c>
      <c r="C157" s="28" t="s">
        <v>1594</v>
      </c>
      <c r="D157" s="28" t="s">
        <v>1595</v>
      </c>
      <c r="E157" s="28" t="s">
        <v>44</v>
      </c>
      <c r="F157" s="29">
        <f>VLOOKUP(N157,Revistas!$B$2:$H$63971,2,FALSE)</f>
        <v>3.073</v>
      </c>
      <c r="G157" s="29" t="str">
        <f>VLOOKUP(N157,Revistas!$B$2:$H$63971,3,FALSE)</f>
        <v>Q2</v>
      </c>
      <c r="H157" s="29" t="str">
        <f>VLOOKUP(N157,Revistas!$B$2:$H$63971,4,FALSE)</f>
        <v>TRANSPLANTATION - SCIE</v>
      </c>
      <c r="I157" s="29" t="str">
        <f>VLOOKUP(N157,Revistas!$B$2:$H$63971,5,FALSE)</f>
        <v>12 D3E 25</v>
      </c>
      <c r="J157" s="29" t="str">
        <f>VLOOKUP(N157,Revistas!$B$2:$H$63971,6,FALSE)</f>
        <v>NO</v>
      </c>
      <c r="K157" s="28" t="s">
        <v>1596</v>
      </c>
      <c r="L157" s="28" t="s">
        <v>1597</v>
      </c>
      <c r="M157" s="29">
        <v>0</v>
      </c>
      <c r="N157" s="29" t="s">
        <v>1598</v>
      </c>
      <c r="O157" s="29" t="s">
        <v>21</v>
      </c>
      <c r="P157" s="29">
        <v>2018</v>
      </c>
      <c r="Q157" s="29">
        <v>23</v>
      </c>
      <c r="R157" s="29">
        <v>2</v>
      </c>
      <c r="S157" s="29">
        <v>207</v>
      </c>
      <c r="T157" s="29">
        <v>211</v>
      </c>
      <c r="U157" s="29">
        <v>29406449</v>
      </c>
    </row>
    <row r="158" spans="1:68" x14ac:dyDescent="0.25">
      <c r="B158" s="28" t="s">
        <v>1447</v>
      </c>
      <c r="C158" s="28" t="s">
        <v>1448</v>
      </c>
      <c r="D158" s="28" t="s">
        <v>1449</v>
      </c>
      <c r="E158" s="28" t="s">
        <v>24</v>
      </c>
      <c r="F158" s="29">
        <f>VLOOKUP(N158,Revistas!$B$2:$H$63971,2,FALSE)</f>
        <v>11.702</v>
      </c>
      <c r="G158" s="29" t="str">
        <f>VLOOKUP(N158,Revistas!$B$2:$H$63971,3,FALSE)</f>
        <v>Q1</v>
      </c>
      <c r="H158" s="29" t="str">
        <f>VLOOKUP(N158,Revistas!$B$2:$H$63971,4,FALSE)</f>
        <v>ONCOLOGY - SCIE;</v>
      </c>
      <c r="I158" s="29" t="str">
        <f>VLOOKUP(N158,Revistas!$B$2:$H$63971,5,FALSE)</f>
        <v>11/217</v>
      </c>
      <c r="J158" s="29" t="str">
        <f>VLOOKUP(N158,Revistas!$B$2:$H$63971,6,FALSE)</f>
        <v>SI</v>
      </c>
      <c r="K158" s="28" t="s">
        <v>1450</v>
      </c>
      <c r="L158" s="28" t="s">
        <v>1451</v>
      </c>
      <c r="M158" s="29">
        <v>0</v>
      </c>
      <c r="N158" s="29" t="s">
        <v>1452</v>
      </c>
      <c r="O158" s="29" t="s">
        <v>224</v>
      </c>
      <c r="P158" s="29">
        <v>2018</v>
      </c>
      <c r="Q158" s="29">
        <v>32</v>
      </c>
      <c r="R158" s="29">
        <v>2</v>
      </c>
      <c r="S158" s="29">
        <v>553</v>
      </c>
      <c r="T158" s="29">
        <v>555</v>
      </c>
      <c r="U158" s="29">
        <v>28935991</v>
      </c>
    </row>
    <row r="159" spans="1:68" x14ac:dyDescent="0.25">
      <c r="B159" s="28" t="s">
        <v>1433</v>
      </c>
      <c r="C159" s="28" t="s">
        <v>1434</v>
      </c>
      <c r="D159" s="28" t="s">
        <v>1435</v>
      </c>
      <c r="E159" s="28" t="s">
        <v>10</v>
      </c>
      <c r="F159" s="29">
        <f>VLOOKUP(N159,Revistas!$B$2:$H$63971,2,FALSE)</f>
        <v>3.0830000000000002</v>
      </c>
      <c r="G159" s="29" t="str">
        <f>VLOOKUP(N159,Revistas!$B$2:$H$63971,3,FALSE)</f>
        <v>Q2</v>
      </c>
      <c r="H159" s="29" t="str">
        <f>VLOOKUP(N159,Revistas!$B$2:$H$63971,4,FALSE)</f>
        <v>HEMATOLOGY - SCIE</v>
      </c>
      <c r="I159" s="29" t="str">
        <f>VLOOKUP(N159,Revistas!$B$2:$H$63971,5,FALSE)</f>
        <v>30/70</v>
      </c>
      <c r="J159" s="29" t="str">
        <f>VLOOKUP(N159,Revistas!$B$2:$H$63971,6,FALSE)</f>
        <v>NO</v>
      </c>
      <c r="K159" s="28" t="s">
        <v>1436</v>
      </c>
      <c r="L159" s="28" t="s">
        <v>1437</v>
      </c>
      <c r="M159" s="29">
        <v>0</v>
      </c>
      <c r="N159" s="29" t="s">
        <v>1438</v>
      </c>
      <c r="O159" s="29" t="s">
        <v>14</v>
      </c>
      <c r="P159" s="29">
        <v>2018</v>
      </c>
      <c r="Q159" s="29">
        <v>97</v>
      </c>
      <c r="R159" s="29">
        <v>5</v>
      </c>
      <c r="S159" s="29">
        <v>813</v>
      </c>
      <c r="T159" s="29">
        <v>820</v>
      </c>
      <c r="U159" s="29">
        <v>29396714</v>
      </c>
    </row>
    <row r="160" spans="1:68" x14ac:dyDescent="0.25">
      <c r="B160" s="28" t="s">
        <v>601</v>
      </c>
      <c r="C160" s="28" t="s">
        <v>600</v>
      </c>
      <c r="D160" s="28" t="s">
        <v>612</v>
      </c>
      <c r="E160" s="28" t="s">
        <v>24</v>
      </c>
      <c r="F160" s="29">
        <f>VLOOKUP(N160,Revistas!$B$2:$H$63971,2,FALSE)</f>
        <v>4.7060000000000004</v>
      </c>
      <c r="G160" s="29" t="str">
        <f>VLOOKUP(N160,Revistas!$B$2:$H$63971,3,FALSE)</f>
        <v>Q1</v>
      </c>
      <c r="H160" s="29" t="str">
        <f>VLOOKUP(N160,Revistas!$B$2:$H$63971,4,FALSE)</f>
        <v>DERMATOLOGY</v>
      </c>
      <c r="I160" s="29" t="str">
        <f>VLOOKUP(N160,Revistas!$B$2:$H$63971,5,FALSE)</f>
        <v>5 DE 63</v>
      </c>
      <c r="J160" s="29" t="str">
        <f>VLOOKUP(N160,Revistas!$B$2:$H$63971,6,FALSE)</f>
        <v>SI</v>
      </c>
      <c r="K160" s="28" t="s">
        <v>603</v>
      </c>
      <c r="L160" s="28"/>
      <c r="M160" s="29" t="s">
        <v>140</v>
      </c>
      <c r="N160" s="29" t="s">
        <v>604</v>
      </c>
      <c r="O160" s="29" t="s">
        <v>602</v>
      </c>
      <c r="P160" s="29">
        <v>2018</v>
      </c>
      <c r="Q160" s="29"/>
      <c r="R160" s="29"/>
      <c r="S160" s="29"/>
      <c r="T160" s="29"/>
      <c r="U160" s="29">
        <v>29526036</v>
      </c>
    </row>
    <row r="161" spans="1:68" x14ac:dyDescent="0.25">
      <c r="B161" s="28" t="s">
        <v>22</v>
      </c>
      <c r="C161" s="28" t="s">
        <v>23</v>
      </c>
      <c r="D161" s="28" t="s">
        <v>17</v>
      </c>
      <c r="E161" s="28" t="s">
        <v>24</v>
      </c>
      <c r="F161" s="29">
        <f>VLOOKUP(N161,Revistas!$B$2:$H$63971,2,FALSE)</f>
        <v>3.1259999999999999</v>
      </c>
      <c r="G161" s="29" t="str">
        <f>VLOOKUP(N161,Revistas!$B$2:$H$63971,3,FALSE)</f>
        <v>Q2</v>
      </c>
      <c r="H161" s="29" t="str">
        <f>VLOOKUP(N161,Revistas!$B$2:$H$63971,4,FALSE)</f>
        <v>INFECTIOUS DISEASES - SCIE</v>
      </c>
      <c r="I161" s="29" t="str">
        <f>VLOOKUP(N161,Revistas!$B$2:$H$63971,5,FALSE)</f>
        <v>32/84</v>
      </c>
      <c r="J161" s="29" t="str">
        <f>VLOOKUP(N161,Revistas!$B$2:$H$63971,6,FALSE)</f>
        <v>NO</v>
      </c>
      <c r="K161" s="28" t="s">
        <v>25</v>
      </c>
      <c r="L161" s="28" t="s">
        <v>26</v>
      </c>
      <c r="M161" s="29">
        <v>1</v>
      </c>
      <c r="N161" s="29" t="s">
        <v>20</v>
      </c>
      <c r="O161" s="29" t="s">
        <v>21</v>
      </c>
      <c r="P161" s="29">
        <v>2018</v>
      </c>
      <c r="Q161" s="29">
        <v>98</v>
      </c>
      <c r="R161" s="29">
        <v>4</v>
      </c>
      <c r="S161" s="29">
        <v>380</v>
      </c>
      <c r="T161" s="29">
        <v>381</v>
      </c>
      <c r="U161" s="29">
        <v>29225055</v>
      </c>
    </row>
    <row r="162" spans="1:68" x14ac:dyDescent="0.25">
      <c r="B162" s="28" t="s">
        <v>15</v>
      </c>
      <c r="C162" s="28" t="s">
        <v>16</v>
      </c>
      <c r="D162" s="28" t="s">
        <v>17</v>
      </c>
      <c r="E162" s="28" t="s">
        <v>10</v>
      </c>
      <c r="F162" s="29">
        <f>VLOOKUP(N162,Revistas!$B$2:$H$63971,2,FALSE)</f>
        <v>3.1259999999999999</v>
      </c>
      <c r="G162" s="29" t="str">
        <f>VLOOKUP(N162,Revistas!$B$2:$H$63971,3,FALSE)</f>
        <v>Q2</v>
      </c>
      <c r="H162" s="29" t="str">
        <f>VLOOKUP(N162,Revistas!$B$2:$H$63971,4,FALSE)</f>
        <v>INFECTIOUS DISEASES - SCIE</v>
      </c>
      <c r="I162" s="29" t="str">
        <f>VLOOKUP(N162,Revistas!$B$2:$H$63971,5,FALSE)</f>
        <v>32/84</v>
      </c>
      <c r="J162" s="29" t="str">
        <f>VLOOKUP(N162,Revistas!$B$2:$H$63971,6,FALSE)</f>
        <v>NO</v>
      </c>
      <c r="K162" s="28" t="s">
        <v>18</v>
      </c>
      <c r="L162" s="28" t="s">
        <v>19</v>
      </c>
      <c r="M162" s="29">
        <v>3</v>
      </c>
      <c r="N162" s="29" t="s">
        <v>20</v>
      </c>
      <c r="O162" s="29" t="s">
        <v>21</v>
      </c>
      <c r="P162" s="29">
        <v>2018</v>
      </c>
      <c r="Q162" s="29">
        <v>98</v>
      </c>
      <c r="R162" s="29">
        <v>4</v>
      </c>
      <c r="S162" s="29">
        <v>365</v>
      </c>
      <c r="T162" s="29">
        <v>368</v>
      </c>
      <c r="U162" s="29">
        <v>29107630</v>
      </c>
    </row>
    <row r="163" spans="1:68" x14ac:dyDescent="0.25">
      <c r="B163" s="28" t="s">
        <v>1219</v>
      </c>
      <c r="C163" s="28" t="s">
        <v>1220</v>
      </c>
      <c r="D163" s="28" t="s">
        <v>1221</v>
      </c>
      <c r="E163" s="28" t="s">
        <v>10</v>
      </c>
      <c r="F163" s="29">
        <f>VLOOKUP(N163,Revistas!$B$2:$H$63971,2,FALSE)</f>
        <v>8.2289999999999992</v>
      </c>
      <c r="G163" s="29" t="str">
        <f>VLOOKUP(N163,Revistas!$B$2:$H$63971,3,FALSE)</f>
        <v>Q1</v>
      </c>
      <c r="H163" s="29" t="str">
        <f>VLOOKUP(N163,Revistas!$B$2:$H$63971,4,FALSE)</f>
        <v>GENETICS &amp; HEREDITY - SCIE</v>
      </c>
      <c r="I163" s="29" t="str">
        <f>VLOOKUP(N163,Revistas!$B$2:$H$63971,5,FALSE)</f>
        <v>10/166</v>
      </c>
      <c r="J163" s="29" t="str">
        <f>VLOOKUP(N163,Revistas!$B$2:$H$63971,6,FALSE)</f>
        <v>SI</v>
      </c>
      <c r="K163" s="28" t="s">
        <v>1222</v>
      </c>
      <c r="L163" s="28" t="s">
        <v>1223</v>
      </c>
      <c r="M163" s="29">
        <v>1</v>
      </c>
      <c r="N163" s="29" t="s">
        <v>1224</v>
      </c>
      <c r="O163" s="29" t="s">
        <v>73</v>
      </c>
      <c r="P163" s="29">
        <v>2018</v>
      </c>
      <c r="Q163" s="29">
        <v>20</v>
      </c>
      <c r="R163" s="29">
        <v>1</v>
      </c>
      <c r="S163" s="29">
        <v>91</v>
      </c>
      <c r="T163" s="29">
        <v>97</v>
      </c>
      <c r="U163" s="29">
        <v>28661490</v>
      </c>
    </row>
    <row r="164" spans="1:68" x14ac:dyDescent="0.25">
      <c r="B164" s="28" t="s">
        <v>178</v>
      </c>
      <c r="C164" s="28" t="s">
        <v>177</v>
      </c>
      <c r="D164" s="28" t="s">
        <v>4338</v>
      </c>
      <c r="E164" s="28" t="s">
        <v>10</v>
      </c>
      <c r="F164" s="29">
        <f>VLOOKUP(N164,Revistas!$B$2:$H$63971,2,FALSE)</f>
        <v>6.5590000000000002</v>
      </c>
      <c r="G164" s="29" t="str">
        <f>VLOOKUP(N164,Revistas!$B$2:$H$63971,3,FALSE)</f>
        <v>Q1</v>
      </c>
      <c r="H164" s="29" t="str">
        <f>VLOOKUP(N164,Revistas!$B$2:$H$63971,4,FALSE)</f>
        <v>NEUROSCIENCES - SCIE</v>
      </c>
      <c r="I164" s="29" t="str">
        <f>VLOOKUP(N164,Revistas!$B$2:$H$63971,5,FALSE)</f>
        <v>21/259</v>
      </c>
      <c r="J164" s="29" t="str">
        <f>VLOOKUP(N164,Revistas!$B$2:$H$63971,6,FALSE)</f>
        <v>SI</v>
      </c>
      <c r="K164" s="28" t="s">
        <v>181</v>
      </c>
      <c r="L164" s="28"/>
      <c r="M164" s="29"/>
      <c r="N164" s="29" t="s">
        <v>182</v>
      </c>
      <c r="O164" s="29" t="s">
        <v>180</v>
      </c>
      <c r="P164" s="29">
        <v>2018</v>
      </c>
      <c r="Q164" s="29"/>
      <c r="R164" s="29"/>
      <c r="S164" s="29"/>
      <c r="T164" s="29"/>
      <c r="U164" s="29">
        <v>29481606</v>
      </c>
    </row>
    <row r="165" spans="1:68" x14ac:dyDescent="0.25">
      <c r="B165" s="28" t="s">
        <v>184</v>
      </c>
      <c r="C165" s="28" t="s">
        <v>183</v>
      </c>
      <c r="D165" s="28" t="s">
        <v>185</v>
      </c>
      <c r="E165" s="28" t="s">
        <v>10</v>
      </c>
      <c r="F165" s="29">
        <f>VLOOKUP(N165,Revistas!$B$2:$H$63971,2,FALSE)</f>
        <v>3.262</v>
      </c>
      <c r="G165" s="29" t="str">
        <f>VLOOKUP(N165,Revistas!$B$2:$H$63971,3,FALSE)</f>
        <v>Q2</v>
      </c>
      <c r="H165" s="29" t="str">
        <f>VLOOKUP(N165,Revistas!$B$2:$H$63971,4,FALSE)</f>
        <v>BIOCHEMISTRY &amp; MOLECULAR BIOLOGY - SCIE;</v>
      </c>
      <c r="I165" s="29" t="str">
        <f>VLOOKUP(N165,Revistas!$B$2:$H$63971,5,FALSE)</f>
        <v>109/290</v>
      </c>
      <c r="J165" s="29" t="str">
        <f>VLOOKUP(N165,Revistas!$B$2:$H$63971,6,FALSE)</f>
        <v>NO</v>
      </c>
      <c r="K165" s="28" t="s">
        <v>187</v>
      </c>
      <c r="L165" s="28"/>
      <c r="M165" s="29" t="s">
        <v>140</v>
      </c>
      <c r="N165" s="29" t="s">
        <v>188</v>
      </c>
      <c r="O165" s="29" t="s">
        <v>186</v>
      </c>
      <c r="P165" s="29">
        <v>2018</v>
      </c>
      <c r="Q165" s="29"/>
      <c r="R165" s="29"/>
      <c r="S165" s="29"/>
      <c r="T165" s="29"/>
      <c r="U165" s="29">
        <v>29574129</v>
      </c>
    </row>
    <row r="166" spans="1:68" x14ac:dyDescent="0.25">
      <c r="A166" s="22"/>
      <c r="B166" s="28" t="s">
        <v>268</v>
      </c>
      <c r="C166" s="28" t="s">
        <v>267</v>
      </c>
      <c r="D166" s="28" t="s">
        <v>204</v>
      </c>
      <c r="E166" s="28" t="s">
        <v>198</v>
      </c>
      <c r="F166" s="29">
        <f>VLOOKUP(N166,Revistas!$B$2:$H$63971,2,FALSE)</f>
        <v>8.8409999999999993</v>
      </c>
      <c r="G166" s="29" t="str">
        <f>VLOOKUP(N166,Revistas!$B$2:$H$63971,3,FALSE)</f>
        <v>Q1</v>
      </c>
      <c r="H166" s="29" t="str">
        <f>VLOOKUP(N166,Revistas!$B$2:$H$63971,4,FALSE)</f>
        <v>CARDIAC &amp; CARDIOVASCULAR SYSTEM</v>
      </c>
      <c r="I166" s="29" t="str">
        <f>VLOOKUP(N166,Revistas!$B$2:$H$63971,5,FALSE)</f>
        <v>7/126</v>
      </c>
      <c r="J166" s="29" t="str">
        <f>VLOOKUP(N166,Revistas!$B$2:$H$63971,6,FALSE)</f>
        <v>SI</v>
      </c>
      <c r="K166" s="28" t="s">
        <v>271</v>
      </c>
      <c r="L166" s="28"/>
      <c r="M166" s="29" t="s">
        <v>1682</v>
      </c>
      <c r="N166" s="29" t="s">
        <v>208</v>
      </c>
      <c r="O166" s="29" t="s">
        <v>270</v>
      </c>
      <c r="P166" s="29">
        <v>2018</v>
      </c>
      <c r="Q166" s="29">
        <v>11</v>
      </c>
      <c r="R166" s="29">
        <v>7</v>
      </c>
      <c r="S166" s="29" t="s">
        <v>269</v>
      </c>
      <c r="T166" s="29"/>
      <c r="U166" s="29">
        <v>29550089</v>
      </c>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3"/>
      <c r="AX166" s="22"/>
      <c r="AY166" s="22"/>
      <c r="AZ166" s="22"/>
      <c r="BA166" s="22"/>
      <c r="BB166" s="22"/>
      <c r="BC166" s="22"/>
      <c r="BD166" s="22"/>
      <c r="BE166" s="22"/>
      <c r="BF166" s="22"/>
      <c r="BG166" s="22"/>
      <c r="BH166" s="22"/>
      <c r="BI166" s="22"/>
      <c r="BJ166" s="22"/>
      <c r="BK166" s="22"/>
      <c r="BL166" s="22"/>
      <c r="BM166" s="22"/>
      <c r="BN166" s="22"/>
      <c r="BO166" s="22"/>
      <c r="BP166" s="22"/>
    </row>
    <row r="167" spans="1:68" x14ac:dyDescent="0.25">
      <c r="A167" s="22"/>
      <c r="B167" s="28" t="s">
        <v>1464</v>
      </c>
      <c r="C167" s="28" t="s">
        <v>1465</v>
      </c>
      <c r="D167" s="28" t="s">
        <v>69</v>
      </c>
      <c r="E167" s="28" t="s">
        <v>10</v>
      </c>
      <c r="F167" s="29">
        <f>VLOOKUP(N167,Revistas!$B$2:$H$63971,2,FALSE)</f>
        <v>3.226</v>
      </c>
      <c r="G167" s="29" t="str">
        <f>VLOOKUP(N167,Revistas!$B$2:$H$63971,3,FALSE)</f>
        <v>Q2</v>
      </c>
      <c r="H167" s="29" t="str">
        <f>VLOOKUP(N167,Revistas!$B$2:$H$63971,4,FALSE)</f>
        <v>BIOCHEMISTRY &amp; MOLECULAR BIOLOGY - SCIE;</v>
      </c>
      <c r="I167" s="29" t="str">
        <f>VLOOKUP(N167,Revistas!$B$2:$H$63971,5,FALSE)</f>
        <v>116/286</v>
      </c>
      <c r="J167" s="29" t="str">
        <f>VLOOKUP(N167,Revistas!$B$2:$H$63971,6,FALSE)</f>
        <v>NO</v>
      </c>
      <c r="K167" s="28" t="s">
        <v>1466</v>
      </c>
      <c r="L167" s="28" t="s">
        <v>1467</v>
      </c>
      <c r="M167" s="29">
        <v>0</v>
      </c>
      <c r="N167" s="29" t="s">
        <v>72</v>
      </c>
      <c r="O167" s="29" t="s">
        <v>224</v>
      </c>
      <c r="P167" s="29">
        <v>2018</v>
      </c>
      <c r="Q167" s="29">
        <v>19</v>
      </c>
      <c r="R167" s="29">
        <v>2</v>
      </c>
      <c r="S167" s="29"/>
      <c r="T167" s="29">
        <v>619</v>
      </c>
      <c r="U167" s="29">
        <v>29470411</v>
      </c>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3"/>
      <c r="AX167" s="22"/>
      <c r="AY167" s="22"/>
      <c r="AZ167" s="22"/>
      <c r="BA167" s="22"/>
      <c r="BB167" s="22"/>
      <c r="BC167" s="22"/>
      <c r="BD167" s="22"/>
      <c r="BE167" s="22"/>
      <c r="BF167" s="22"/>
      <c r="BG167" s="22"/>
      <c r="BH167" s="22"/>
      <c r="BI167" s="22"/>
      <c r="BJ167" s="22"/>
      <c r="BK167" s="22"/>
      <c r="BL167" s="22"/>
      <c r="BM167" s="22"/>
      <c r="BN167" s="22"/>
      <c r="BO167" s="22"/>
      <c r="BP167" s="22"/>
    </row>
    <row r="168" spans="1:68" x14ac:dyDescent="0.25">
      <c r="A168" s="22"/>
      <c r="B168" s="28" t="s">
        <v>1207</v>
      </c>
      <c r="C168" s="28" t="s">
        <v>1208</v>
      </c>
      <c r="D168" s="28" t="s">
        <v>1209</v>
      </c>
      <c r="E168" s="28" t="s">
        <v>205</v>
      </c>
      <c r="F168" s="29">
        <f>VLOOKUP(N168,Revistas!$B$2:$H$63971,2,FALSE)</f>
        <v>3.7690000000000001</v>
      </c>
      <c r="G168" s="29" t="str">
        <f>VLOOKUP(N168,Revistas!$B$2:$H$63971,3,FALSE)</f>
        <v>Q1</v>
      </c>
      <c r="H168" s="29" t="str">
        <f>VLOOKUP(N168,Revistas!$B$2:$H$63971,4,FALSE)</f>
        <v>MEDICINE, RESEARCH &amp; EXPERIMENTAL - SCIE;</v>
      </c>
      <c r="I168" s="29" t="str">
        <f>VLOOKUP(N168,Revistas!$B$2:$H$63971,5,FALSE)</f>
        <v>31/128</v>
      </c>
      <c r="J168" s="29" t="str">
        <f>VLOOKUP(N168,Revistas!$B$2:$H$63971,6,FALSE)</f>
        <v>NO</v>
      </c>
      <c r="K168" s="28" t="s">
        <v>1210</v>
      </c>
      <c r="L168" s="28"/>
      <c r="M168" s="29">
        <v>0</v>
      </c>
      <c r="N168" s="29" t="s">
        <v>1211</v>
      </c>
      <c r="O168" s="29" t="s">
        <v>224</v>
      </c>
      <c r="P168" s="29">
        <v>2018</v>
      </c>
      <c r="Q168" s="29">
        <v>123</v>
      </c>
      <c r="R168" s="29">
        <v>2</v>
      </c>
      <c r="S168" s="29" t="s">
        <v>1212</v>
      </c>
      <c r="T168" s="29" t="s">
        <v>1212</v>
      </c>
      <c r="U168" s="29"/>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row>
    <row r="169" spans="1:68" x14ac:dyDescent="0.25">
      <c r="B169" s="28" t="s">
        <v>1233</v>
      </c>
      <c r="C169" s="28" t="s">
        <v>1234</v>
      </c>
      <c r="D169" s="28" t="s">
        <v>1235</v>
      </c>
      <c r="E169" s="28" t="s">
        <v>10</v>
      </c>
      <c r="F169" s="29">
        <f>VLOOKUP(N169,Revistas!$B$2:$H$63971,2,FALSE)</f>
        <v>4.601</v>
      </c>
      <c r="G169" s="29" t="str">
        <f>VLOOKUP(N169,Revistas!$B$2:$H$63971,3,FALSE)</f>
        <v>Q1</v>
      </c>
      <c r="H169" s="29" t="str">
        <f>VLOOKUP(N169,Revistas!$B$2:$H$63971,4,FALSE)</f>
        <v>GENETICS &amp; HEREDITY - SCIE</v>
      </c>
      <c r="I169" s="29" t="str">
        <f>VLOOKUP(N169,Revistas!$B$2:$H$63971,5,FALSE)</f>
        <v>29/167</v>
      </c>
      <c r="J169" s="29" t="str">
        <f>VLOOKUP(N169,Revistas!$B$2:$H$63971,6,FALSE)</f>
        <v>NO</v>
      </c>
      <c r="K169" s="28" t="s">
        <v>1236</v>
      </c>
      <c r="L169" s="28" t="s">
        <v>1237</v>
      </c>
      <c r="M169" s="29">
        <v>0</v>
      </c>
      <c r="N169" s="29" t="s">
        <v>1238</v>
      </c>
      <c r="O169" s="29" t="s">
        <v>73</v>
      </c>
      <c r="P169" s="29">
        <v>2018</v>
      </c>
      <c r="Q169" s="29">
        <v>39</v>
      </c>
      <c r="R169" s="29">
        <v>1</v>
      </c>
      <c r="S169" s="29">
        <v>103</v>
      </c>
      <c r="T169" s="29">
        <v>113</v>
      </c>
      <c r="U169" s="29">
        <v>29024177</v>
      </c>
    </row>
    <row r="170" spans="1:68" x14ac:dyDescent="0.25">
      <c r="B170" s="28" t="s">
        <v>1532</v>
      </c>
      <c r="C170" s="28" t="s">
        <v>1531</v>
      </c>
      <c r="D170" s="28" t="s">
        <v>1533</v>
      </c>
      <c r="E170" s="28" t="s">
        <v>10</v>
      </c>
      <c r="F170" s="29">
        <f>VLOOKUP(N170,Revistas!$B$2:$H$63971,2,FALSE)</f>
        <v>1.161</v>
      </c>
      <c r="G170" s="29" t="str">
        <f>VLOOKUP(N170,Revistas!$B$2:$H$63971,3,FALSE)</f>
        <v>Q4</v>
      </c>
      <c r="H170" s="29" t="str">
        <f>VLOOKUP(N170,Revistas!$B$2:$H$63971,4,FALSE)</f>
        <v>MEDICAL LABORATORY TECHNOLOGY - SCIE;</v>
      </c>
      <c r="I170" s="29" t="str">
        <f>VLOOKUP(N170,Revistas!$B$2:$H$63971,5,FALSE)</f>
        <v>23/30</v>
      </c>
      <c r="J170" s="29" t="str">
        <f>VLOOKUP(N170,Revistas!$B$2:$H$63971,6,FALSE)</f>
        <v>NO</v>
      </c>
      <c r="K170" s="28" t="s">
        <v>1534</v>
      </c>
      <c r="L170" s="28"/>
      <c r="M170" s="29" t="s">
        <v>140</v>
      </c>
      <c r="N170" s="29" t="s">
        <v>1535</v>
      </c>
      <c r="O170" s="29" t="s">
        <v>645</v>
      </c>
      <c r="P170" s="29">
        <v>2018</v>
      </c>
      <c r="Q170" s="29"/>
      <c r="R170" s="29"/>
      <c r="S170" s="29"/>
      <c r="T170" s="29"/>
      <c r="U170" s="29">
        <v>29536667</v>
      </c>
    </row>
    <row r="171" spans="1:68" x14ac:dyDescent="0.25">
      <c r="B171" s="28" t="s">
        <v>659</v>
      </c>
      <c r="C171" s="28" t="s">
        <v>660</v>
      </c>
      <c r="D171" s="28" t="s">
        <v>661</v>
      </c>
      <c r="E171" s="28" t="s">
        <v>24</v>
      </c>
      <c r="F171" s="29">
        <f>VLOOKUP(N171,Revistas!$B$2:$H$63971,2,FALSE)</f>
        <v>13.081</v>
      </c>
      <c r="G171" s="29" t="str">
        <f>VLOOKUP(N171,Revistas!$B$2:$H$63971,3,FALSE)</f>
        <v>Q1</v>
      </c>
      <c r="H171" s="29" t="str">
        <f>VLOOKUP(N171,Revistas!$B$2:$H$63971,4,FALSE)</f>
        <v>IMMUNOLOGY</v>
      </c>
      <c r="I171" s="29" t="str">
        <f>VLOOKUP(N171,Revistas!$B$2:$H$63971,5,FALSE)</f>
        <v>6/150</v>
      </c>
      <c r="J171" s="29" t="str">
        <f>VLOOKUP(N171,Revistas!$B$2:$H$63971,6,FALSE)</f>
        <v>SI</v>
      </c>
      <c r="K171" s="28" t="s">
        <v>662</v>
      </c>
      <c r="L171" s="28" t="s">
        <v>663</v>
      </c>
      <c r="M171" s="29">
        <v>0</v>
      </c>
      <c r="N171" s="29" t="s">
        <v>664</v>
      </c>
      <c r="O171" s="29" t="s">
        <v>33</v>
      </c>
      <c r="P171" s="29">
        <v>2018</v>
      </c>
      <c r="Q171" s="29">
        <v>141</v>
      </c>
      <c r="R171" s="29">
        <v>3</v>
      </c>
      <c r="S171" s="29">
        <v>1151</v>
      </c>
      <c r="T171" s="29" t="s">
        <v>666</v>
      </c>
      <c r="U171" s="29">
        <v>29113906</v>
      </c>
    </row>
    <row r="172" spans="1:68" x14ac:dyDescent="0.25">
      <c r="A172" s="22"/>
      <c r="B172" s="28" t="s">
        <v>448</v>
      </c>
      <c r="C172" s="28" t="s">
        <v>449</v>
      </c>
      <c r="D172" s="28" t="s">
        <v>450</v>
      </c>
      <c r="E172" s="28" t="s">
        <v>10</v>
      </c>
      <c r="F172" s="29">
        <f>VLOOKUP(N172,Revistas!$B$2:$H$63971,2,FALSE)</f>
        <v>2.806</v>
      </c>
      <c r="G172" s="29" t="str">
        <f>VLOOKUP(N172,Revistas!$B$2:$H$63971,3,FALSE)</f>
        <v>Q1</v>
      </c>
      <c r="H172" s="29" t="str">
        <f>VLOOKUP(N172,Revistas!$B$2:$H$63971,4,FALSE)</f>
        <v>MULTIDISCIPLINARY SCIENCES</v>
      </c>
      <c r="I172" s="29" t="str">
        <f>VLOOKUP(N172,Revistas!$B$2:$H$63971,5,FALSE)</f>
        <v>15/64</v>
      </c>
      <c r="J172" s="29" t="str">
        <f>VLOOKUP(N172,Revistas!$B$2:$H$63971,6,FALSE)</f>
        <v>NO</v>
      </c>
      <c r="K172" s="28" t="s">
        <v>451</v>
      </c>
      <c r="L172" s="28" t="s">
        <v>452</v>
      </c>
      <c r="M172" s="29">
        <v>0</v>
      </c>
      <c r="N172" s="29" t="s">
        <v>453</v>
      </c>
      <c r="O172" s="29" t="s">
        <v>454</v>
      </c>
      <c r="P172" s="29">
        <v>2018</v>
      </c>
      <c r="Q172" s="29">
        <v>13</v>
      </c>
      <c r="R172" s="29">
        <v>1</v>
      </c>
      <c r="S172" s="29"/>
      <c r="T172" s="29" t="s">
        <v>455</v>
      </c>
      <c r="U172" s="29">
        <v>29304154</v>
      </c>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row>
    <row r="173" spans="1:68" x14ac:dyDescent="0.25">
      <c r="B173" s="28" t="s">
        <v>1201</v>
      </c>
      <c r="C173" s="28" t="s">
        <v>1202</v>
      </c>
      <c r="D173" s="28" t="s">
        <v>1203</v>
      </c>
      <c r="E173" s="28" t="s">
        <v>10</v>
      </c>
      <c r="F173" s="29">
        <f>VLOOKUP(N173,Revistas!$B$2:$H$63971,2,FALSE)</f>
        <v>4.2869999999999999</v>
      </c>
      <c r="G173" s="29" t="str">
        <f>VLOOKUP(N173,Revistas!$B$2:$H$63971,3,FALSE)</f>
        <v>Q1</v>
      </c>
      <c r="H173" s="29" t="str">
        <f>VLOOKUP(N173,Revistas!$B$2:$H$63971,4,FALSE)</f>
        <v>GENETICS &amp; HEREDITY - SCIE</v>
      </c>
      <c r="I173" s="29" t="str">
        <f>VLOOKUP(N173,Revistas!$B$2:$H$63971,5,FALSE)</f>
        <v>35/166</v>
      </c>
      <c r="J173" s="29" t="str">
        <f>VLOOKUP(N173,Revistas!$B$2:$H$63971,6,FALSE)</f>
        <v>NO</v>
      </c>
      <c r="K173" s="28" t="s">
        <v>1204</v>
      </c>
      <c r="L173" s="28" t="s">
        <v>1205</v>
      </c>
      <c r="M173" s="29">
        <v>0</v>
      </c>
      <c r="N173" s="29" t="s">
        <v>1206</v>
      </c>
      <c r="O173" s="29" t="s">
        <v>224</v>
      </c>
      <c r="P173" s="29">
        <v>2018</v>
      </c>
      <c r="Q173" s="29">
        <v>26</v>
      </c>
      <c r="R173" s="29">
        <v>2</v>
      </c>
      <c r="S173" s="29">
        <v>210</v>
      </c>
      <c r="T173" s="29">
        <v>219</v>
      </c>
      <c r="U173" s="29">
        <v>29348693</v>
      </c>
    </row>
    <row r="174" spans="1:68" x14ac:dyDescent="0.25">
      <c r="B174" s="28" t="s">
        <v>319</v>
      </c>
      <c r="C174" s="28" t="s">
        <v>320</v>
      </c>
      <c r="D174" s="28" t="s">
        <v>321</v>
      </c>
      <c r="E174" s="28" t="s">
        <v>10</v>
      </c>
      <c r="F174" s="29">
        <f>VLOOKUP(N174,Revistas!$B$2:$H$63971,2,FALSE)</f>
        <v>5.0990000000000002</v>
      </c>
      <c r="G174" s="29" t="str">
        <f>VLOOKUP(N174,Revistas!$B$2:$H$63971,3,FALSE)</f>
        <v>Q1</v>
      </c>
      <c r="H174" s="29" t="str">
        <f>VLOOKUP(N174,Revistas!$B$2:$H$63971,4,FALSE)</f>
        <v>ENVIRONMENTAL SCIENCES - SCIE</v>
      </c>
      <c r="I174" s="29" t="str">
        <f>VLOOKUP(N174,Revistas!$B$2:$H$63971,5,FALSE)</f>
        <v>20/229</v>
      </c>
      <c r="J174" s="29" t="str">
        <f>VLOOKUP(N174,Revistas!$B$2:$H$63971,6,FALSE)</f>
        <v>SI</v>
      </c>
      <c r="K174" s="28" t="s">
        <v>322</v>
      </c>
      <c r="L174" s="28" t="s">
        <v>323</v>
      </c>
      <c r="M174" s="29">
        <v>0</v>
      </c>
      <c r="N174" s="29" t="s">
        <v>324</v>
      </c>
      <c r="O174" s="29" t="s">
        <v>73</v>
      </c>
      <c r="P174" s="29">
        <v>2018</v>
      </c>
      <c r="Q174" s="29">
        <v>232</v>
      </c>
      <c r="R174" s="29"/>
      <c r="S174" s="29">
        <v>97</v>
      </c>
      <c r="T174" s="29">
        <v>104</v>
      </c>
      <c r="U174" s="29">
        <v>28941716</v>
      </c>
    </row>
    <row r="175" spans="1:68" x14ac:dyDescent="0.25">
      <c r="B175" s="28" t="s">
        <v>41</v>
      </c>
      <c r="C175" s="28" t="s">
        <v>42</v>
      </c>
      <c r="D175" s="28" t="s">
        <v>43</v>
      </c>
      <c r="E175" s="28" t="s">
        <v>44</v>
      </c>
      <c r="F175" s="29">
        <f>VLOOKUP(N175,Revistas!$B$2:$H$63971,2,FALSE)</f>
        <v>2.4950000000000001</v>
      </c>
      <c r="G175" s="29" t="str">
        <f>VLOOKUP(N175,Revistas!$B$2:$H$63971,3,FALSE)</f>
        <v>Q2</v>
      </c>
      <c r="H175" s="29" t="str">
        <f>VLOOKUP(N175,Revistas!$B$2:$H$63971,4,FALSE)</f>
        <v>ANESTHESIOLOGY - SCIE;</v>
      </c>
      <c r="I175" s="29" t="str">
        <f>VLOOKUP(N175,Revistas!$B$2:$H$63971,5,FALSE)</f>
        <v>13 DE 31</v>
      </c>
      <c r="J175" s="29" t="str">
        <f>VLOOKUP(N175,Revistas!$B$2:$H$63971,6,FALSE)</f>
        <v>NO</v>
      </c>
      <c r="K175" s="28" t="s">
        <v>45</v>
      </c>
      <c r="L175" s="28" t="s">
        <v>46</v>
      </c>
      <c r="M175" s="29">
        <v>0</v>
      </c>
      <c r="N175" s="29" t="s">
        <v>47</v>
      </c>
      <c r="O175" s="29" t="s">
        <v>33</v>
      </c>
      <c r="P175" s="29">
        <v>2018</v>
      </c>
      <c r="Q175" s="29">
        <v>18</v>
      </c>
      <c r="R175" s="29">
        <v>3</v>
      </c>
      <c r="S175" s="29">
        <v>388</v>
      </c>
      <c r="T175" s="29">
        <v>409</v>
      </c>
      <c r="U175" s="29">
        <v>28557358</v>
      </c>
    </row>
    <row r="176" spans="1:68" x14ac:dyDescent="0.25">
      <c r="B176" s="28" t="s">
        <v>326</v>
      </c>
      <c r="C176" s="28" t="s">
        <v>325</v>
      </c>
      <c r="D176" s="28" t="s">
        <v>360</v>
      </c>
      <c r="E176" s="28" t="s">
        <v>10</v>
      </c>
      <c r="F176" s="29">
        <f>VLOOKUP(N176,Revistas!$B$2:$H$63971,2,FALSE)</f>
        <v>6.9260000000000002</v>
      </c>
      <c r="G176" s="29" t="str">
        <f>VLOOKUP(N176,Revistas!$B$2:$H$63971,3,FALSE)</f>
        <v>Q1</v>
      </c>
      <c r="H176" s="29" t="str">
        <f>VLOOKUP(N176,Revistas!$B$2:$H$63971,4,FALSE)</f>
        <v>NUTRITION &amp; DIETETICS</v>
      </c>
      <c r="I176" s="29" t="str">
        <f>VLOOKUP(N176,Revistas!$B$2:$H$63971,5,FALSE)</f>
        <v>3 DE 81</v>
      </c>
      <c r="J176" s="29" t="str">
        <f>VLOOKUP(N176,Revistas!$B$2:$H$63971,6,FALSE)</f>
        <v>SI</v>
      </c>
      <c r="K176" s="28" t="s">
        <v>328</v>
      </c>
      <c r="L176" s="28"/>
      <c r="M176" s="29" t="s">
        <v>140</v>
      </c>
      <c r="N176" s="29" t="s">
        <v>329</v>
      </c>
      <c r="O176" s="29" t="s">
        <v>327</v>
      </c>
      <c r="P176" s="29">
        <v>2018</v>
      </c>
      <c r="Q176" s="29"/>
      <c r="R176" s="29"/>
      <c r="S176" s="29"/>
      <c r="T176" s="29"/>
      <c r="U176" s="29">
        <v>29635421</v>
      </c>
    </row>
    <row r="177" spans="1:76" x14ac:dyDescent="0.25">
      <c r="B177" s="28" t="s">
        <v>947</v>
      </c>
      <c r="C177" s="28" t="s">
        <v>946</v>
      </c>
      <c r="D177" s="28" t="s">
        <v>948</v>
      </c>
      <c r="E177" s="28" t="s">
        <v>10</v>
      </c>
      <c r="F177" s="29">
        <f>VLOOKUP(N177,Revistas!$B$2:$H$63971,2,FALSE)</f>
        <v>3.55</v>
      </c>
      <c r="G177" s="29" t="str">
        <f>VLOOKUP(N177,Revistas!$B$2:$H$63971,3,FALSE)</f>
        <v>Q2</v>
      </c>
      <c r="H177" s="29" t="str">
        <f>VLOOKUP(N177,Revistas!$B$2:$H$63971,4,FALSE)</f>
        <v>NUTRITION &amp; DIETETICS - SCIE</v>
      </c>
      <c r="I177" s="29" t="str">
        <f>VLOOKUP(N177,Revistas!$B$2:$H$63971,5,FALSE)</f>
        <v>23/81</v>
      </c>
      <c r="J177" s="29" t="str">
        <f>VLOOKUP(N177,Revistas!$B$2:$H$63971,6,FALSE)</f>
        <v>NO</v>
      </c>
      <c r="K177" s="28" t="s">
        <v>950</v>
      </c>
      <c r="L177" s="28"/>
      <c r="M177" s="29" t="s">
        <v>140</v>
      </c>
      <c r="N177" s="29" t="s">
        <v>951</v>
      </c>
      <c r="O177" s="29" t="s">
        <v>949</v>
      </c>
      <c r="P177" s="29">
        <v>2018</v>
      </c>
      <c r="Q177" s="29">
        <v>10</v>
      </c>
      <c r="R177" s="29">
        <v>3</v>
      </c>
      <c r="S177" s="29"/>
      <c r="T177" s="29"/>
      <c r="U177" s="29">
        <v>29558396</v>
      </c>
    </row>
    <row r="178" spans="1:76" x14ac:dyDescent="0.25">
      <c r="B178" s="28" t="s">
        <v>1353</v>
      </c>
      <c r="C178" s="28" t="s">
        <v>1352</v>
      </c>
      <c r="D178" s="28" t="s">
        <v>1354</v>
      </c>
      <c r="E178" s="28" t="s">
        <v>10</v>
      </c>
      <c r="F178" s="29" t="str">
        <f>VLOOKUP(N178,Revistas!$B$2:$H$63971,2,FALSE)</f>
        <v>NO TIENE</v>
      </c>
      <c r="G178" s="29" t="str">
        <f>VLOOKUP(N178,Revistas!$B$2:$H$63971,3,FALSE)</f>
        <v>NO TIENE</v>
      </c>
      <c r="H178" s="29" t="str">
        <f>VLOOKUP(N178,Revistas!$B$2:$H$63971,4,FALSE)</f>
        <v>NO TIENE</v>
      </c>
      <c r="I178" s="29" t="str">
        <f>VLOOKUP(N178,Revistas!$B$2:$H$63971,5,FALSE)</f>
        <v>NO TIENE</v>
      </c>
      <c r="J178" s="29" t="str">
        <f>VLOOKUP(N178,Revistas!$B$2:$H$63971,6,FALSE)</f>
        <v>NO</v>
      </c>
      <c r="K178" s="28" t="s">
        <v>1356</v>
      </c>
      <c r="L178" s="28"/>
      <c r="M178" s="29" t="s">
        <v>140</v>
      </c>
      <c r="N178" s="29" t="s">
        <v>1357</v>
      </c>
      <c r="O178" s="29" t="s">
        <v>1355</v>
      </c>
      <c r="P178" s="29">
        <v>2018</v>
      </c>
      <c r="Q178" s="29"/>
      <c r="R178" s="29"/>
      <c r="S178" s="29"/>
      <c r="T178" s="29"/>
      <c r="U178" s="29">
        <v>29555078</v>
      </c>
    </row>
    <row r="179" spans="1:76" s="22" customFormat="1" x14ac:dyDescent="0.25">
      <c r="A179" s="21"/>
      <c r="B179" s="28" t="s">
        <v>1617</v>
      </c>
      <c r="C179" s="28" t="s">
        <v>1631</v>
      </c>
      <c r="D179" s="28" t="s">
        <v>1842</v>
      </c>
      <c r="E179" s="28" t="s">
        <v>10</v>
      </c>
      <c r="F179" s="29">
        <f>VLOOKUP(N179,Revistas!$B$2:$H$63971,2,FALSE)</f>
        <v>1.1399999999999999</v>
      </c>
      <c r="G179" s="29" t="str">
        <f>VLOOKUP(N179,Revistas!$B$2:$H$63971,3,FALSE)</f>
        <v>Q3</v>
      </c>
      <c r="H179" s="29" t="str">
        <f>VLOOKUP(N179,Revistas!$B$2:$H$63971,4,FALSE)</f>
        <v>PEDIATRICS - SCIE</v>
      </c>
      <c r="I179" s="29" t="str">
        <f>VLOOKUP(N179,Revistas!$B$2:$H$63971,5,FALSE)</f>
        <v>88/121/</v>
      </c>
      <c r="J179" s="29" t="str">
        <f>VLOOKUP(N179,Revistas!$B$2:$H$63971,6,FALSE)</f>
        <v>NO</v>
      </c>
      <c r="K179" s="28" t="s">
        <v>1619</v>
      </c>
      <c r="L179" s="28"/>
      <c r="M179" s="29" t="s">
        <v>140</v>
      </c>
      <c r="N179" s="29" t="s">
        <v>781</v>
      </c>
      <c r="O179" s="29" t="s">
        <v>1618</v>
      </c>
      <c r="P179" s="29">
        <v>2018</v>
      </c>
      <c r="Q179" s="29">
        <v>88</v>
      </c>
      <c r="R179" s="29">
        <v>4</v>
      </c>
      <c r="S179" s="29">
        <v>225</v>
      </c>
      <c r="T179" s="29">
        <v>226</v>
      </c>
      <c r="U179" s="29">
        <v>28663140</v>
      </c>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row>
    <row r="180" spans="1:76" s="22" customFormat="1" x14ac:dyDescent="0.25">
      <c r="A180" s="21"/>
      <c r="B180" s="28" t="s">
        <v>1303</v>
      </c>
      <c r="C180" s="28" t="s">
        <v>1304</v>
      </c>
      <c r="D180" s="28" t="s">
        <v>1305</v>
      </c>
      <c r="E180" s="28" t="s">
        <v>10</v>
      </c>
      <c r="F180" s="29">
        <f>VLOOKUP(N180,Revistas!$B$2:$H$63971,2,FALSE)</f>
        <v>1.827</v>
      </c>
      <c r="G180" s="29" t="str">
        <f>VLOOKUP(N180,Revistas!$B$2:$H$63971,3,FALSE)</f>
        <v>Q3</v>
      </c>
      <c r="H180" s="29" t="str">
        <f>VLOOKUP(N180,Revistas!$B$2:$H$63971,4,FALSE)</f>
        <v>HEALTH CARE SCIENCES &amp; SERVICES - SCIE</v>
      </c>
      <c r="I180" s="29" t="str">
        <f>VLOOKUP(N180,Revistas!$B$2:$H$63971,5,FALSE)</f>
        <v>49/90</v>
      </c>
      <c r="J180" s="29" t="str">
        <f>VLOOKUP(N180,Revistas!$B$2:$H$63971,6,FALSE)</f>
        <v>NO</v>
      </c>
      <c r="K180" s="28" t="s">
        <v>1306</v>
      </c>
      <c r="L180" s="28" t="s">
        <v>1307</v>
      </c>
      <c r="M180" s="29">
        <v>0</v>
      </c>
      <c r="N180" s="29" t="s">
        <v>1308</v>
      </c>
      <c r="O180" s="30">
        <v>36951</v>
      </c>
      <c r="P180" s="29">
        <v>2018</v>
      </c>
      <c r="Q180" s="29">
        <v>18</v>
      </c>
      <c r="R180" s="29"/>
      <c r="S180" s="29"/>
      <c r="T180" s="29"/>
      <c r="U180" s="29">
        <v>29490654</v>
      </c>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row>
    <row r="181" spans="1:76" s="22" customFormat="1" x14ac:dyDescent="0.25">
      <c r="A181" s="21"/>
      <c r="B181" s="28" t="s">
        <v>287</v>
      </c>
      <c r="C181" s="28" t="s">
        <v>288</v>
      </c>
      <c r="D181" s="28" t="s">
        <v>197</v>
      </c>
      <c r="E181" s="28" t="s">
        <v>10</v>
      </c>
      <c r="F181" s="29">
        <f>VLOOKUP(N181,Revistas!$B$2:$H$63971,2,FALSE)</f>
        <v>4.4850000000000003</v>
      </c>
      <c r="G181" s="29" t="str">
        <f>VLOOKUP(N181,Revistas!$B$2:$H$63971,3,FALSE)</f>
        <v>Q2</v>
      </c>
      <c r="H181" s="29" t="str">
        <f>VLOOKUP(N181,Revistas!$B$2:$H$63971,4,FALSE)</f>
        <v>CARDIAC &amp; CARDIOVASCULAR SYSTEM</v>
      </c>
      <c r="I181" s="29" t="str">
        <f>VLOOKUP(N181,Revistas!$B$2:$H$63971,5,FALSE)</f>
        <v>33/126</v>
      </c>
      <c r="J181" s="29" t="str">
        <f>VLOOKUP(N181,Revistas!$B$2:$H$63971,6,FALSE)</f>
        <v>NO</v>
      </c>
      <c r="K181" s="28" t="s">
        <v>289</v>
      </c>
      <c r="L181" s="28" t="s">
        <v>290</v>
      </c>
      <c r="M181" s="29">
        <v>0</v>
      </c>
      <c r="N181" s="29" t="s">
        <v>201</v>
      </c>
      <c r="O181" s="29" t="s">
        <v>33</v>
      </c>
      <c r="P181" s="29">
        <v>2018</v>
      </c>
      <c r="Q181" s="29">
        <v>71</v>
      </c>
      <c r="R181" s="29">
        <v>3</v>
      </c>
      <c r="S181" s="29">
        <v>178</v>
      </c>
      <c r="T181" s="29">
        <v>184</v>
      </c>
      <c r="U181" s="29">
        <v>28697926</v>
      </c>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row>
    <row r="182" spans="1:76" s="22" customFormat="1" x14ac:dyDescent="0.25">
      <c r="A182" s="21"/>
      <c r="B182" s="28" t="s">
        <v>4585</v>
      </c>
      <c r="C182" s="28" t="s">
        <v>4586</v>
      </c>
      <c r="D182" s="28" t="s">
        <v>4587</v>
      </c>
      <c r="E182" s="28" t="s">
        <v>10</v>
      </c>
      <c r="F182" s="29">
        <f>VLOOKUP(N182,Revistas!$B$2:$H$63971,2,FALSE)</f>
        <v>0.98399999999999999</v>
      </c>
      <c r="G182" s="29" t="str">
        <f>VLOOKUP(N182,Revistas!$B$2:$H$63971,3,FALSE)</f>
        <v>Q4</v>
      </c>
      <c r="H182" s="29" t="str">
        <f>VLOOKUP(N182,Revistas!$B$2:$H$63971,4,FALSE)</f>
        <v>UROLOGY &amp; NEPHROLOGY - SCIE</v>
      </c>
      <c r="I182" s="29" t="str">
        <f>VLOOKUP(N182,Revistas!$B$2:$H$63971,5,FALSE)</f>
        <v>64/77</v>
      </c>
      <c r="J182" s="29" t="str">
        <f>VLOOKUP(N182,Revistas!$B$2:$H$63971,6,FALSE)</f>
        <v>NO</v>
      </c>
      <c r="K182" s="28" t="s">
        <v>4588</v>
      </c>
      <c r="L182" s="28"/>
      <c r="M182" s="29" t="s">
        <v>140</v>
      </c>
      <c r="N182" s="29" t="s">
        <v>3632</v>
      </c>
      <c r="O182" s="29" t="s">
        <v>4589</v>
      </c>
      <c r="P182" s="29">
        <v>2018</v>
      </c>
      <c r="Q182" s="29"/>
      <c r="R182" s="29"/>
      <c r="S182" s="29"/>
      <c r="T182" s="29"/>
      <c r="U182" s="29">
        <v>29664243</v>
      </c>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row>
    <row r="183" spans="1:76" s="22" customFormat="1" x14ac:dyDescent="0.25">
      <c r="A183" s="21"/>
      <c r="B183" s="28" t="s">
        <v>473</v>
      </c>
      <c r="C183" s="28" t="s">
        <v>474</v>
      </c>
      <c r="D183" s="28" t="s">
        <v>434</v>
      </c>
      <c r="E183" s="28" t="s">
        <v>10</v>
      </c>
      <c r="F183" s="29">
        <f>VLOOKUP(N183,Revistas!$B$2:$H$63971,2,FALSE)</f>
        <v>1.714</v>
      </c>
      <c r="G183" s="29" t="str">
        <f>VLOOKUP(N183,Revistas!$B$2:$H$63971,3,FALSE)</f>
        <v>Q3</v>
      </c>
      <c r="H183" s="29" t="str">
        <f>VLOOKUP(N183,Revistas!$B$2:$H$63971,4,FALSE)</f>
        <v>MICROBIOLOGY</v>
      </c>
      <c r="I183" s="29" t="str">
        <f>VLOOKUP(N183,Revistas!$B$2:$H$63971,5,FALSE)</f>
        <v>88/124</v>
      </c>
      <c r="J183" s="29" t="str">
        <f>VLOOKUP(N183,Revistas!$B$2:$H$63971,6,FALSE)</f>
        <v>NO</v>
      </c>
      <c r="K183" s="28" t="s">
        <v>475</v>
      </c>
      <c r="L183" s="28" t="s">
        <v>476</v>
      </c>
      <c r="M183" s="29">
        <v>0</v>
      </c>
      <c r="N183" s="29" t="s">
        <v>437</v>
      </c>
      <c r="O183" s="29" t="s">
        <v>73</v>
      </c>
      <c r="P183" s="29">
        <v>2018</v>
      </c>
      <c r="Q183" s="29">
        <v>36</v>
      </c>
      <c r="R183" s="29">
        <v>1</v>
      </c>
      <c r="S183" s="29">
        <v>16</v>
      </c>
      <c r="T183" s="29">
        <v>20</v>
      </c>
      <c r="U183" s="29">
        <v>27595183</v>
      </c>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row>
    <row r="184" spans="1:76" s="22" customFormat="1" x14ac:dyDescent="0.25">
      <c r="A184" s="21"/>
      <c r="B184" s="28" t="s">
        <v>4494</v>
      </c>
      <c r="C184" s="28" t="s">
        <v>4495</v>
      </c>
      <c r="D184" s="28" t="s">
        <v>661</v>
      </c>
      <c r="E184" s="28" t="s">
        <v>205</v>
      </c>
      <c r="F184" s="29">
        <f>VLOOKUP(N184,Revistas!$B$2:$H$63971,2,FALSE)</f>
        <v>13.081</v>
      </c>
      <c r="G184" s="29" t="str">
        <f>VLOOKUP(N184,Revistas!$B$2:$H$63971,3,FALSE)</f>
        <v>Q1</v>
      </c>
      <c r="H184" s="29" t="str">
        <f>VLOOKUP(N184,Revistas!$B$2:$H$63971,4,FALSE)</f>
        <v>IMMUNOLOGY</v>
      </c>
      <c r="I184" s="29" t="str">
        <f>VLOOKUP(N184,Revistas!$B$2:$H$63971,5,FALSE)</f>
        <v>6/150</v>
      </c>
      <c r="J184" s="29" t="str">
        <f>VLOOKUP(N184,Revistas!$B$2:$H$63971,6,FALSE)</f>
        <v>SI</v>
      </c>
      <c r="K184" s="28" t="s">
        <v>4496</v>
      </c>
      <c r="L184" s="28"/>
      <c r="M184" s="29">
        <v>0</v>
      </c>
      <c r="N184" s="29" t="s">
        <v>664</v>
      </c>
      <c r="O184" s="29" t="s">
        <v>224</v>
      </c>
      <c r="P184" s="29">
        <v>2018</v>
      </c>
      <c r="Q184" s="29">
        <v>141</v>
      </c>
      <c r="R184" s="29">
        <v>2</v>
      </c>
      <c r="S184" s="29" t="s">
        <v>4497</v>
      </c>
      <c r="T184" s="29" t="s">
        <v>4497</v>
      </c>
      <c r="U184" s="29"/>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row>
    <row r="185" spans="1:76" s="22" customFormat="1" x14ac:dyDescent="0.25">
      <c r="A185" s="21"/>
      <c r="B185" s="32" t="s">
        <v>1050</v>
      </c>
      <c r="C185" s="32" t="s">
        <v>1049</v>
      </c>
      <c r="D185" s="32" t="s">
        <v>1396</v>
      </c>
      <c r="E185" s="32" t="s">
        <v>10</v>
      </c>
      <c r="F185" s="29">
        <f>VLOOKUP(N185,Revistas!$B$2:$H$63971,2,FALSE)</f>
        <v>1.746</v>
      </c>
      <c r="G185" s="29" t="str">
        <f>VLOOKUP(N185,Revistas!$B$2:$H$63971,3,FALSE)</f>
        <v>Q3</v>
      </c>
      <c r="H185" s="29" t="str">
        <f>VLOOKUP(N185,Revistas!$B$2:$H$63971,4,FALSE)</f>
        <v>ALLERGY - SCIE;</v>
      </c>
      <c r="I185" s="29" t="str">
        <f>VLOOKUP(N185,Revistas!$B$2:$H$63971,5,FALSE)</f>
        <v>19/26</v>
      </c>
      <c r="J185" s="29" t="str">
        <f>VLOOKUP(N185,Revistas!$B$2:$H$63971,6,FALSE)</f>
        <v>NO</v>
      </c>
      <c r="K185" s="32" t="s">
        <v>1051</v>
      </c>
      <c r="L185" s="32"/>
      <c r="M185" s="33" t="s">
        <v>140</v>
      </c>
      <c r="N185" s="33" t="s">
        <v>1052</v>
      </c>
      <c r="O185" s="33" t="s">
        <v>506</v>
      </c>
      <c r="P185" s="33">
        <v>2018</v>
      </c>
      <c r="Q185" s="33"/>
      <c r="R185" s="33"/>
      <c r="S185" s="33">
        <v>1</v>
      </c>
      <c r="T185" s="33">
        <v>8</v>
      </c>
      <c r="U185" s="33">
        <v>29432042</v>
      </c>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row>
    <row r="186" spans="1:76" s="22" customFormat="1" x14ac:dyDescent="0.25">
      <c r="A186" s="21"/>
      <c r="B186" s="28" t="s">
        <v>1185</v>
      </c>
      <c r="C186" s="28" t="s">
        <v>1186</v>
      </c>
      <c r="D186" s="28" t="s">
        <v>1187</v>
      </c>
      <c r="E186" s="28" t="s">
        <v>10</v>
      </c>
      <c r="F186" s="29">
        <f>VLOOKUP(N186,Revistas!$B$2:$H$63971,2,FALSE)</f>
        <v>2.198</v>
      </c>
      <c r="G186" s="29" t="str">
        <f>VLOOKUP(N186,Revistas!$B$2:$H$63971,3,FALSE)</f>
        <v>Q3</v>
      </c>
      <c r="H186" s="29" t="str">
        <f>VLOOKUP(N186,Revistas!$B$2:$H$63971,4,FALSE)</f>
        <v>GENETICS &amp; HEREDITY - SCIE</v>
      </c>
      <c r="I186" s="29" t="str">
        <f>VLOOKUP(N186,Revistas!$B$2:$H$63971,5,FALSE)</f>
        <v>99/167</v>
      </c>
      <c r="J186" s="29" t="str">
        <f>VLOOKUP(N186,Revistas!$B$2:$H$63971,6,FALSE)</f>
        <v>NO</v>
      </c>
      <c r="K186" s="28" t="s">
        <v>1188</v>
      </c>
      <c r="L186" s="28" t="s">
        <v>1189</v>
      </c>
      <c r="M186" s="29">
        <v>0</v>
      </c>
      <c r="N186" s="29" t="s">
        <v>1190</v>
      </c>
      <c r="O186" s="30">
        <v>38412</v>
      </c>
      <c r="P186" s="29">
        <v>2018</v>
      </c>
      <c r="Q186" s="29">
        <v>19</v>
      </c>
      <c r="R186" s="29">
        <v>1</v>
      </c>
      <c r="S186" s="29"/>
      <c r="T186" s="29">
        <v>36</v>
      </c>
      <c r="U186" s="29">
        <v>29506490</v>
      </c>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row>
    <row r="187" spans="1:76" s="22" customFormat="1" x14ac:dyDescent="0.25">
      <c r="A187" s="21"/>
      <c r="B187" s="28" t="s">
        <v>27</v>
      </c>
      <c r="C187" s="28" t="s">
        <v>28</v>
      </c>
      <c r="D187" s="28" t="s">
        <v>29</v>
      </c>
      <c r="E187" s="28" t="s">
        <v>24</v>
      </c>
      <c r="F187" s="29">
        <f>VLOOKUP(N187,Revistas!$B$2:$H$63971,2,FALSE)</f>
        <v>1.1399999999999999</v>
      </c>
      <c r="G187" s="29" t="str">
        <f>VLOOKUP(N187,Revistas!$B$2:$H$63971,3,FALSE)</f>
        <v>Q3</v>
      </c>
      <c r="H187" s="29" t="str">
        <f>VLOOKUP(N187,Revistas!$B$2:$H$63971,4,FALSE)</f>
        <v>PEDIATRICS - SCIE</v>
      </c>
      <c r="I187" s="29" t="str">
        <f>VLOOKUP(N187,Revistas!$B$2:$H$63971,5,FALSE)</f>
        <v>88/121/</v>
      </c>
      <c r="J187" s="29" t="str">
        <f>VLOOKUP(N187,Revistas!$B$2:$H$63971,6,FALSE)</f>
        <v>NO</v>
      </c>
      <c r="K187" s="28" t="s">
        <v>30</v>
      </c>
      <c r="L187" s="28" t="s">
        <v>31</v>
      </c>
      <c r="M187" s="29">
        <v>0</v>
      </c>
      <c r="N187" s="29" t="s">
        <v>32</v>
      </c>
      <c r="O187" s="29" t="s">
        <v>33</v>
      </c>
      <c r="P187" s="29">
        <v>2018</v>
      </c>
      <c r="Q187" s="29">
        <v>88</v>
      </c>
      <c r="R187" s="29">
        <v>3</v>
      </c>
      <c r="S187" s="29">
        <v>167</v>
      </c>
      <c r="T187" s="29">
        <v>169</v>
      </c>
      <c r="U187" s="29">
        <v>28551303</v>
      </c>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row>
    <row r="188" spans="1:76" s="22" customFormat="1" x14ac:dyDescent="0.25">
      <c r="A188" s="21"/>
      <c r="B188" s="28" t="s">
        <v>4644</v>
      </c>
      <c r="C188" s="28" t="s">
        <v>4645</v>
      </c>
      <c r="D188" s="28" t="s">
        <v>197</v>
      </c>
      <c r="E188" s="28" t="s">
        <v>24</v>
      </c>
      <c r="F188" s="29">
        <f>VLOOKUP(N188,Revistas!$B$2:$H$63971,2,FALSE)</f>
        <v>4.4850000000000003</v>
      </c>
      <c r="G188" s="29" t="str">
        <f>VLOOKUP(N188,Revistas!$B$2:$H$63971,3,FALSE)</f>
        <v>Q2</v>
      </c>
      <c r="H188" s="29" t="str">
        <f>VLOOKUP(N188,Revistas!$B$2:$H$63971,4,FALSE)</f>
        <v>CARDIAC &amp; CARDIOVASCULAR SYSTEM</v>
      </c>
      <c r="I188" s="29" t="str">
        <f>VLOOKUP(N188,Revistas!$B$2:$H$63971,5,FALSE)</f>
        <v>33/126</v>
      </c>
      <c r="J188" s="29" t="str">
        <f>VLOOKUP(N188,Revistas!$B$2:$H$63971,6,FALSE)</f>
        <v>NO</v>
      </c>
      <c r="K188" s="28" t="s">
        <v>4646</v>
      </c>
      <c r="L188" s="28" t="s">
        <v>4647</v>
      </c>
      <c r="M188" s="29">
        <v>0</v>
      </c>
      <c r="N188" s="29" t="s">
        <v>201</v>
      </c>
      <c r="O188" s="29" t="s">
        <v>73</v>
      </c>
      <c r="P188" s="29">
        <v>2018</v>
      </c>
      <c r="Q188" s="29">
        <v>71</v>
      </c>
      <c r="R188" s="29">
        <v>1</v>
      </c>
      <c r="S188" s="29">
        <v>61</v>
      </c>
      <c r="T188" s="29">
        <v>61</v>
      </c>
      <c r="U188" s="29">
        <v>29208517</v>
      </c>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row>
    <row r="189" spans="1:76" s="22" customFormat="1" x14ac:dyDescent="0.25">
      <c r="A189" s="21"/>
      <c r="B189" s="28" t="s">
        <v>674</v>
      </c>
      <c r="C189" s="28" t="s">
        <v>673</v>
      </c>
      <c r="D189" s="28" t="s">
        <v>675</v>
      </c>
      <c r="E189" s="28" t="s">
        <v>44</v>
      </c>
      <c r="F189" s="29" t="str">
        <f>VLOOKUP(N189,Revistas!$B$2:$H$63971,2,FALSE)</f>
        <v>NO TIENE</v>
      </c>
      <c r="G189" s="29" t="str">
        <f>VLOOKUP(N189,Revistas!$B$2:$H$63971,3,FALSE)</f>
        <v>NO TIENE</v>
      </c>
      <c r="H189" s="29" t="str">
        <f>VLOOKUP(N189,Revistas!$B$2:$H$63971,4,FALSE)</f>
        <v>NO TIENE</v>
      </c>
      <c r="I189" s="29" t="str">
        <f>VLOOKUP(N189,Revistas!$B$2:$H$63971,5,FALSE)</f>
        <v>NO TIENE</v>
      </c>
      <c r="J189" s="29" t="str">
        <f>VLOOKUP(N189,Revistas!$B$2:$H$63971,6,FALSE)</f>
        <v>NO</v>
      </c>
      <c r="K189" s="28" t="s">
        <v>677</v>
      </c>
      <c r="L189" s="28"/>
      <c r="M189" s="29" t="s">
        <v>140</v>
      </c>
      <c r="N189" s="29" t="s">
        <v>678</v>
      </c>
      <c r="O189" s="29" t="s">
        <v>676</v>
      </c>
      <c r="P189" s="29">
        <v>2018</v>
      </c>
      <c r="Q189" s="29"/>
      <c r="R189" s="29"/>
      <c r="S189" s="29"/>
      <c r="T189" s="29"/>
      <c r="U189" s="29">
        <v>29292221</v>
      </c>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row>
    <row r="190" spans="1:76" s="22" customFormat="1" x14ac:dyDescent="0.25">
      <c r="A190" s="21"/>
      <c r="B190" s="28" t="s">
        <v>202</v>
      </c>
      <c r="C190" s="28" t="s">
        <v>203</v>
      </c>
      <c r="D190" s="28" t="s">
        <v>204</v>
      </c>
      <c r="E190" s="28" t="s">
        <v>205</v>
      </c>
      <c r="F190" s="29">
        <f>VLOOKUP(N190,Revistas!$B$2:$H$63971,2,FALSE)</f>
        <v>8.8409999999999993</v>
      </c>
      <c r="G190" s="29" t="str">
        <f>VLOOKUP(N190,Revistas!$B$2:$H$63971,3,FALSE)</f>
        <v>Q1</v>
      </c>
      <c r="H190" s="29" t="str">
        <f>VLOOKUP(N190,Revistas!$B$2:$H$63971,4,FALSE)</f>
        <v>CARDIAC &amp; CARDIOVASCULAR SYSTEM</v>
      </c>
      <c r="I190" s="29" t="str">
        <f>VLOOKUP(N190,Revistas!$B$2:$H$63971,5,FALSE)</f>
        <v>7/126</v>
      </c>
      <c r="J190" s="29" t="str">
        <f>VLOOKUP(N190,Revistas!$B$2:$H$63971,6,FALSE)</f>
        <v>SI</v>
      </c>
      <c r="K190" s="28" t="s">
        <v>206</v>
      </c>
      <c r="L190" s="28"/>
      <c r="M190" s="29">
        <v>0</v>
      </c>
      <c r="N190" s="29" t="s">
        <v>207</v>
      </c>
      <c r="O190" s="30">
        <v>46054</v>
      </c>
      <c r="P190" s="29">
        <v>2018</v>
      </c>
      <c r="Q190" s="29">
        <v>11</v>
      </c>
      <c r="R190" s="29">
        <v>4</v>
      </c>
      <c r="S190" s="29" t="s">
        <v>209</v>
      </c>
      <c r="T190" s="29" t="s">
        <v>210</v>
      </c>
      <c r="U190" s="29"/>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row>
    <row r="191" spans="1:76" s="22" customFormat="1" x14ac:dyDescent="0.25">
      <c r="A191" s="21"/>
      <c r="B191" s="28" t="s">
        <v>211</v>
      </c>
      <c r="C191" s="28" t="s">
        <v>212</v>
      </c>
      <c r="D191" s="28" t="s">
        <v>204</v>
      </c>
      <c r="E191" s="28" t="s">
        <v>205</v>
      </c>
      <c r="F191" s="29">
        <f>VLOOKUP(N191,Revistas!$B$2:$H$63971,2,FALSE)</f>
        <v>8.8409999999999993</v>
      </c>
      <c r="G191" s="29" t="str">
        <f>VLOOKUP(N191,Revistas!$B$2:$H$63971,3,FALSE)</f>
        <v>Q1</v>
      </c>
      <c r="H191" s="29" t="str">
        <f>VLOOKUP(N191,Revistas!$B$2:$H$63971,4,FALSE)</f>
        <v>CARDIAC &amp; CARDIOVASCULAR SYSTEM</v>
      </c>
      <c r="I191" s="29" t="str">
        <f>VLOOKUP(N191,Revistas!$B$2:$H$63971,5,FALSE)</f>
        <v>7/126</v>
      </c>
      <c r="J191" s="29" t="str">
        <f>VLOOKUP(N191,Revistas!$B$2:$H$63971,6,FALSE)</f>
        <v>SI</v>
      </c>
      <c r="K191" s="28" t="s">
        <v>213</v>
      </c>
      <c r="L191" s="28"/>
      <c r="M191" s="29">
        <v>0</v>
      </c>
      <c r="N191" s="29" t="s">
        <v>207</v>
      </c>
      <c r="O191" s="30">
        <v>46054</v>
      </c>
      <c r="P191" s="29">
        <v>2018</v>
      </c>
      <c r="Q191" s="29">
        <v>11</v>
      </c>
      <c r="R191" s="29">
        <v>4</v>
      </c>
      <c r="S191" s="29" t="s">
        <v>210</v>
      </c>
      <c r="T191" s="29" t="s">
        <v>210</v>
      </c>
      <c r="U191" s="29"/>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row>
    <row r="192" spans="1:76" s="22" customFormat="1" x14ac:dyDescent="0.25">
      <c r="A192" s="21"/>
      <c r="B192" s="28" t="s">
        <v>115</v>
      </c>
      <c r="C192" s="28" t="s">
        <v>114</v>
      </c>
      <c r="D192" s="28" t="s">
        <v>116</v>
      </c>
      <c r="E192" s="28" t="s">
        <v>10</v>
      </c>
      <c r="F192" s="29">
        <f>VLOOKUP(N192,Revistas!$B$2:$H$63971,2,FALSE)</f>
        <v>1.841</v>
      </c>
      <c r="G192" s="29" t="str">
        <f>VLOOKUP(N192,Revistas!$B$2:$H$63971,3,FALSE)</f>
        <v>Q2</v>
      </c>
      <c r="H192" s="29" t="str">
        <f>VLOOKUP(N192,Revistas!$B$2:$H$63971,4,FALSE)</f>
        <v>SPORT SCIENCES - SCIE;</v>
      </c>
      <c r="I192" s="29" t="str">
        <f>VLOOKUP(N192,Revistas!$B$2:$H$63971,5,FALSE)</f>
        <v>32/81</v>
      </c>
      <c r="J192" s="29" t="str">
        <f>VLOOKUP(N192,Revistas!$B$2:$H$63971,6,FALSE)</f>
        <v>NO</v>
      </c>
      <c r="K192" s="28" t="s">
        <v>119</v>
      </c>
      <c r="L192" s="28"/>
      <c r="M192" s="29" t="s">
        <v>140</v>
      </c>
      <c r="N192" s="29" t="s">
        <v>120</v>
      </c>
      <c r="O192" s="29" t="s">
        <v>118</v>
      </c>
      <c r="P192" s="29">
        <v>2018</v>
      </c>
      <c r="Q192" s="29">
        <v>58</v>
      </c>
      <c r="R192" s="29"/>
      <c r="S192" s="29" t="s">
        <v>117</v>
      </c>
      <c r="T192" s="29"/>
      <c r="U192" s="29">
        <v>29408163</v>
      </c>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row>
    <row r="193" spans="1:76" s="22" customFormat="1" x14ac:dyDescent="0.25">
      <c r="A193" s="21"/>
      <c r="B193" s="28" t="s">
        <v>109</v>
      </c>
      <c r="C193" s="28" t="s">
        <v>4599</v>
      </c>
      <c r="D193" s="28" t="s">
        <v>36</v>
      </c>
      <c r="E193" s="28" t="s">
        <v>44</v>
      </c>
      <c r="F193" s="29">
        <f>VLOOKUP(N193,Revistas!$B$2:$H$63971,2,FALSE)</f>
        <v>2.1030000000000002</v>
      </c>
      <c r="G193" s="29" t="str">
        <f>VLOOKUP(N193,Revistas!$B$2:$H$63971,3,FALSE)</f>
        <v>Q3</v>
      </c>
      <c r="H193" s="29" t="str">
        <f>VLOOKUP(N193,Revistas!$B$2:$H$63971,4,FALSE)</f>
        <v>CLINICAL NEUROLOGY</v>
      </c>
      <c r="I193" s="29" t="str">
        <f>VLOOKUP(N193,Revistas!$B$2:$H$63971,5,FALSE)</f>
        <v>114/194</v>
      </c>
      <c r="J193" s="29" t="str">
        <f>VLOOKUP(N193,Revistas!$B$2:$H$63971,6,FALSE)</f>
        <v>NO</v>
      </c>
      <c r="K193" s="28" t="s">
        <v>4600</v>
      </c>
      <c r="L193" s="28" t="s">
        <v>4601</v>
      </c>
      <c r="M193" s="29">
        <v>0</v>
      </c>
      <c r="N193" s="29" t="s">
        <v>39</v>
      </c>
      <c r="O193" s="29" t="s">
        <v>21</v>
      </c>
      <c r="P193" s="29">
        <v>2018</v>
      </c>
      <c r="Q193" s="29">
        <v>33</v>
      </c>
      <c r="R193" s="29">
        <v>3</v>
      </c>
      <c r="S193" s="29">
        <v>187</v>
      </c>
      <c r="T193" s="29">
        <v>191</v>
      </c>
      <c r="U193" s="29">
        <v>28454990</v>
      </c>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row>
    <row r="194" spans="1:76" s="22" customFormat="1" x14ac:dyDescent="0.25">
      <c r="A194" s="21"/>
      <c r="B194" s="28" t="s">
        <v>4506</v>
      </c>
      <c r="C194" s="28" t="s">
        <v>4507</v>
      </c>
      <c r="D194" s="28" t="s">
        <v>661</v>
      </c>
      <c r="E194" s="28" t="s">
        <v>205</v>
      </c>
      <c r="F194" s="29">
        <f>VLOOKUP(N194,Revistas!$B$2:$H$63971,2,FALSE)</f>
        <v>13.081</v>
      </c>
      <c r="G194" s="29" t="str">
        <f>VLOOKUP(N194,Revistas!$B$2:$H$63971,3,FALSE)</f>
        <v>Q1</v>
      </c>
      <c r="H194" s="29" t="str">
        <f>VLOOKUP(N194,Revistas!$B$2:$H$63971,4,FALSE)</f>
        <v>IMMUNOLOGY</v>
      </c>
      <c r="I194" s="29" t="str">
        <f>VLOOKUP(N194,Revistas!$B$2:$H$63971,5,FALSE)</f>
        <v>6/150</v>
      </c>
      <c r="J194" s="29" t="str">
        <f>VLOOKUP(N194,Revistas!$B$2:$H$63971,6,FALSE)</f>
        <v>SI</v>
      </c>
      <c r="K194" s="28" t="s">
        <v>4508</v>
      </c>
      <c r="L194" s="28"/>
      <c r="M194" s="29">
        <v>0</v>
      </c>
      <c r="N194" s="29" t="s">
        <v>664</v>
      </c>
      <c r="O194" s="29" t="s">
        <v>224</v>
      </c>
      <c r="P194" s="29">
        <v>2018</v>
      </c>
      <c r="Q194" s="29">
        <v>141</v>
      </c>
      <c r="R194" s="29">
        <v>2</v>
      </c>
      <c r="S194" s="29" t="s">
        <v>4509</v>
      </c>
      <c r="T194" s="29" t="s">
        <v>4509</v>
      </c>
      <c r="U194" s="29"/>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row>
    <row r="195" spans="1:76" x14ac:dyDescent="0.25">
      <c r="B195" s="32" t="s">
        <v>1058</v>
      </c>
      <c r="C195" s="32" t="s">
        <v>1057</v>
      </c>
      <c r="D195" s="32" t="s">
        <v>1395</v>
      </c>
      <c r="E195" s="32" t="s">
        <v>10</v>
      </c>
      <c r="F195" s="29">
        <f>VLOOKUP(N195,Revistas!$B$2:$H$63971,2,FALSE)</f>
        <v>5.3170000000000002</v>
      </c>
      <c r="G195" s="29" t="str">
        <f>VLOOKUP(N195,Revistas!$B$2:$H$63971,3,FALSE)</f>
        <v>Q1</v>
      </c>
      <c r="H195" s="29" t="str">
        <f>VLOOKUP(N195,Revistas!$B$2:$H$63971,4,FALSE)</f>
        <v>ALLERGY - SCIE;</v>
      </c>
      <c r="I195" s="29" t="str">
        <f>VLOOKUP(N195,Revistas!$B$2:$H$63971,5,FALSE)</f>
        <v>3 DE 026</v>
      </c>
      <c r="J195" s="29" t="str">
        <f>VLOOKUP(N195,Revistas!$B$2:$H$63971,6,FALSE)</f>
        <v>NO</v>
      </c>
      <c r="K195" s="32" t="s">
        <v>1060</v>
      </c>
      <c r="L195" s="32"/>
      <c r="M195" s="33" t="s">
        <v>140</v>
      </c>
      <c r="N195" s="33" t="s">
        <v>1061</v>
      </c>
      <c r="O195" s="33" t="s">
        <v>1059</v>
      </c>
      <c r="P195" s="33">
        <v>2018</v>
      </c>
      <c r="Q195" s="33"/>
      <c r="R195" s="33"/>
      <c r="S195" s="33"/>
      <c r="T195" s="33"/>
      <c r="U195" s="33">
        <v>29391286</v>
      </c>
    </row>
    <row r="196" spans="1:76" x14ac:dyDescent="0.25">
      <c r="B196" s="28" t="s">
        <v>344</v>
      </c>
      <c r="C196" s="28" t="s">
        <v>343</v>
      </c>
      <c r="D196" s="28" t="s">
        <v>345</v>
      </c>
      <c r="E196" s="28" t="s">
        <v>10</v>
      </c>
      <c r="F196" s="29">
        <f>VLOOKUP(N196,Revistas!$B$2:$H$63971,2,FALSE)</f>
        <v>4.37</v>
      </c>
      <c r="G196" s="29" t="str">
        <f>VLOOKUP(N196,Revistas!$B$2:$H$63971,3,FALSE)</f>
        <v>Q1</v>
      </c>
      <c r="H196" s="29" t="str">
        <f>VLOOKUP(N196,Revistas!$B$2:$H$63971,4,FALSE)</f>
        <v>NUTRITION &amp; DIETETICS - SCIE</v>
      </c>
      <c r="I196" s="29" t="str">
        <f>VLOOKUP(N196,Revistas!$B$2:$H$63971,5,FALSE)</f>
        <v>14/81</v>
      </c>
      <c r="J196" s="29" t="str">
        <f>VLOOKUP(N196,Revistas!$B$2:$H$63971,6,FALSE)</f>
        <v>NO</v>
      </c>
      <c r="K196" s="28" t="s">
        <v>347</v>
      </c>
      <c r="L196" s="28"/>
      <c r="M196" s="29" t="s">
        <v>140</v>
      </c>
      <c r="N196" s="29" t="s">
        <v>348</v>
      </c>
      <c r="O196" s="29" t="s">
        <v>346</v>
      </c>
      <c r="P196" s="29">
        <v>2018</v>
      </c>
      <c r="Q196" s="29"/>
      <c r="R196" s="29"/>
      <c r="S196" s="29"/>
      <c r="T196" s="29"/>
      <c r="U196" s="29">
        <v>29549497</v>
      </c>
    </row>
    <row r="197" spans="1:76" x14ac:dyDescent="0.25">
      <c r="B197" s="28" t="s">
        <v>4636</v>
      </c>
      <c r="C197" s="28" t="s">
        <v>4637</v>
      </c>
      <c r="D197" s="28" t="s">
        <v>197</v>
      </c>
      <c r="E197" s="28" t="s">
        <v>10</v>
      </c>
      <c r="F197" s="29">
        <f>VLOOKUP(N197,Revistas!$B$2:$H$63971,2,FALSE)</f>
        <v>4.4850000000000003</v>
      </c>
      <c r="G197" s="29" t="str">
        <f>VLOOKUP(N197,Revistas!$B$2:$H$63971,3,FALSE)</f>
        <v>Q2</v>
      </c>
      <c r="H197" s="29" t="str">
        <f>VLOOKUP(N197,Revistas!$B$2:$H$63971,4,FALSE)</f>
        <v>CARDIAC &amp; CARDIOVASCULAR SYSTEM</v>
      </c>
      <c r="I197" s="29" t="str">
        <f>VLOOKUP(N197,Revistas!$B$2:$H$63971,5,FALSE)</f>
        <v>33/126</v>
      </c>
      <c r="J197" s="29" t="str">
        <f>VLOOKUP(N197,Revistas!$B$2:$H$63971,6,FALSE)</f>
        <v>NO</v>
      </c>
      <c r="K197" s="28" t="s">
        <v>4638</v>
      </c>
      <c r="L197" s="28" t="s">
        <v>4639</v>
      </c>
      <c r="M197" s="29">
        <v>1</v>
      </c>
      <c r="N197" s="29" t="s">
        <v>201</v>
      </c>
      <c r="O197" s="29" t="s">
        <v>73</v>
      </c>
      <c r="P197" s="29">
        <v>2018</v>
      </c>
      <c r="Q197" s="29">
        <v>71</v>
      </c>
      <c r="R197" s="29">
        <v>1</v>
      </c>
      <c r="S197" s="29">
        <v>26</v>
      </c>
      <c r="T197" s="29">
        <v>32</v>
      </c>
      <c r="U197" s="29">
        <v>28473266</v>
      </c>
    </row>
    <row r="198" spans="1:76" x14ac:dyDescent="0.25">
      <c r="B198" s="28" t="s">
        <v>128</v>
      </c>
      <c r="C198" s="28" t="s">
        <v>4337</v>
      </c>
      <c r="D198" s="28" t="s">
        <v>4343</v>
      </c>
      <c r="E198" s="28" t="s">
        <v>10</v>
      </c>
      <c r="F198" s="29" t="str">
        <f>VLOOKUP(N198,Revistas!$B$2:$H$63971,2,FALSE)</f>
        <v>NO TIENE</v>
      </c>
      <c r="G198" s="29" t="str">
        <f>VLOOKUP(N198,Revistas!$B$2:$H$63971,3,FALSE)</f>
        <v>NO TIENE</v>
      </c>
      <c r="H198" s="29" t="str">
        <f>VLOOKUP(N198,Revistas!$B$2:$H$63971,4,FALSE)</f>
        <v>NO TIENE</v>
      </c>
      <c r="I198" s="29" t="str">
        <f>VLOOKUP(N198,Revistas!$B$2:$H$63971,5,FALSE)</f>
        <v>NO TIENE</v>
      </c>
      <c r="J198" s="29" t="str">
        <f>VLOOKUP(N198,Revistas!$B$2:$H$63971,6,FALSE)</f>
        <v>NO</v>
      </c>
      <c r="K198" s="28" t="s">
        <v>131</v>
      </c>
      <c r="L198" s="28"/>
      <c r="M198" s="29" t="s">
        <v>140</v>
      </c>
      <c r="N198" s="29" t="s">
        <v>132</v>
      </c>
      <c r="O198" s="29" t="s">
        <v>130</v>
      </c>
      <c r="P198" s="29">
        <v>2018</v>
      </c>
      <c r="Q198" s="29"/>
      <c r="R198" s="29"/>
      <c r="S198" s="29"/>
      <c r="T198" s="29"/>
      <c r="U198" s="29">
        <v>29496403</v>
      </c>
    </row>
    <row r="199" spans="1:76" x14ac:dyDescent="0.25">
      <c r="B199" s="28" t="s">
        <v>135</v>
      </c>
      <c r="C199" s="28" t="s">
        <v>134</v>
      </c>
      <c r="D199" s="28" t="s">
        <v>136</v>
      </c>
      <c r="E199" s="28" t="s">
        <v>10</v>
      </c>
      <c r="F199" s="29">
        <f>VLOOKUP(N199,Revistas!$B$2:$H$63971,2,FALSE)</f>
        <v>0.80400000000000005</v>
      </c>
      <c r="G199" s="29" t="str">
        <f>VLOOKUP(N199,Revistas!$B$2:$H$63971,3,FALSE)</f>
        <v>Q4</v>
      </c>
      <c r="H199" s="29" t="str">
        <f>VLOOKUP(N199,Revistas!$B$2:$H$63971,4,FALSE)</f>
        <v>REHABILITATION - SCIE</v>
      </c>
      <c r="I199" s="29" t="str">
        <f>VLOOKUP(N199,Revistas!$B$2:$H$63971,5,FALSE)</f>
        <v>54/65</v>
      </c>
      <c r="J199" s="29" t="str">
        <f>VLOOKUP(N199,Revistas!$B$2:$H$63971,6,FALSE)</f>
        <v>NO</v>
      </c>
      <c r="K199" s="28" t="s">
        <v>138</v>
      </c>
      <c r="L199" s="28"/>
      <c r="M199" s="29" t="s">
        <v>140</v>
      </c>
      <c r="N199" s="29" t="s">
        <v>139</v>
      </c>
      <c r="O199" s="29" t="s">
        <v>137</v>
      </c>
      <c r="P199" s="29">
        <v>2018</v>
      </c>
      <c r="Q199" s="29"/>
      <c r="R199" s="29"/>
      <c r="S199" s="30">
        <v>45292</v>
      </c>
      <c r="T199" s="29"/>
      <c r="U199" s="29">
        <v>29338489</v>
      </c>
    </row>
    <row r="200" spans="1:76" x14ac:dyDescent="0.25">
      <c r="B200" s="28" t="s">
        <v>692</v>
      </c>
      <c r="C200" s="28" t="s">
        <v>693</v>
      </c>
      <c r="D200" s="28" t="s">
        <v>434</v>
      </c>
      <c r="E200" s="28" t="s">
        <v>24</v>
      </c>
      <c r="F200" s="29">
        <f>VLOOKUP(N200,Revistas!$B$2:$H$63971,2,FALSE)</f>
        <v>1.714</v>
      </c>
      <c r="G200" s="29" t="str">
        <f>VLOOKUP(N200,Revistas!$B$2:$H$63971,3,FALSE)</f>
        <v>Q3</v>
      </c>
      <c r="H200" s="29" t="str">
        <f>VLOOKUP(N200,Revistas!$B$2:$H$63971,4,FALSE)</f>
        <v>MICROBIOLOGY</v>
      </c>
      <c r="I200" s="29" t="str">
        <f>VLOOKUP(N200,Revistas!$B$2:$H$63971,5,FALSE)</f>
        <v>88/124</v>
      </c>
      <c r="J200" s="29" t="str">
        <f>VLOOKUP(N200,Revistas!$B$2:$H$63971,6,FALSE)</f>
        <v>NO</v>
      </c>
      <c r="K200" s="28" t="s">
        <v>694</v>
      </c>
      <c r="L200" s="28" t="s">
        <v>695</v>
      </c>
      <c r="M200" s="29">
        <v>0</v>
      </c>
      <c r="N200" s="29" t="s">
        <v>437</v>
      </c>
      <c r="O200" s="29" t="s">
        <v>224</v>
      </c>
      <c r="P200" s="29">
        <v>2018</v>
      </c>
      <c r="Q200" s="29">
        <v>36</v>
      </c>
      <c r="R200" s="29">
        <v>2</v>
      </c>
      <c r="S200" s="29">
        <v>147</v>
      </c>
      <c r="T200" s="29">
        <v>147</v>
      </c>
      <c r="U200" s="29">
        <v>29110929</v>
      </c>
    </row>
    <row r="201" spans="1:76" x14ac:dyDescent="0.25">
      <c r="B201" s="28" t="s">
        <v>417</v>
      </c>
      <c r="C201" s="28" t="s">
        <v>416</v>
      </c>
      <c r="D201" s="28" t="s">
        <v>4339</v>
      </c>
      <c r="E201" s="28" t="s">
        <v>10</v>
      </c>
      <c r="F201" s="29" t="str">
        <f>VLOOKUP(N201,Revistas!$B$2:$H$63971,2,FALSE)</f>
        <v>NO TIENE</v>
      </c>
      <c r="G201" s="29" t="str">
        <f>VLOOKUP(N201,Revistas!$B$2:$H$63971,3,FALSE)</f>
        <v>NO TIENE</v>
      </c>
      <c r="H201" s="29" t="str">
        <f>VLOOKUP(N201,Revistas!$B$2:$H$63971,4,FALSE)</f>
        <v>NO TIENE</v>
      </c>
      <c r="I201" s="29" t="str">
        <f>VLOOKUP(N201,Revistas!$B$2:$H$63971,5,FALSE)</f>
        <v>NO TIENE</v>
      </c>
      <c r="J201" s="29" t="str">
        <f>VLOOKUP(N201,Revistas!$B$2:$H$63971,6,FALSE)</f>
        <v>NO</v>
      </c>
      <c r="K201" s="28" t="s">
        <v>420</v>
      </c>
      <c r="L201" s="28"/>
      <c r="M201" s="29" t="s">
        <v>140</v>
      </c>
      <c r="N201" s="29" t="s">
        <v>421</v>
      </c>
      <c r="O201" s="29" t="s">
        <v>419</v>
      </c>
      <c r="P201" s="29">
        <v>2018</v>
      </c>
      <c r="Q201" s="29">
        <v>30</v>
      </c>
      <c r="R201" s="29">
        <v>1</v>
      </c>
      <c r="S201" s="30">
        <v>44105</v>
      </c>
      <c r="T201" s="29"/>
      <c r="U201" s="29">
        <v>28869040</v>
      </c>
    </row>
    <row r="202" spans="1:76" x14ac:dyDescent="0.25">
      <c r="B202" s="28" t="s">
        <v>54</v>
      </c>
      <c r="C202" s="28" t="s">
        <v>55</v>
      </c>
      <c r="D202" s="28" t="s">
        <v>56</v>
      </c>
      <c r="E202" s="28" t="s">
        <v>10</v>
      </c>
      <c r="F202" s="29">
        <f>VLOOKUP(N202,Revistas!$B$2:$H$63971,2,FALSE)</f>
        <v>4.2590000000000003</v>
      </c>
      <c r="G202" s="29" t="str">
        <f>VLOOKUP(N202,Revistas!$B$2:$H$63971,3,FALSE)</f>
        <v>Q1</v>
      </c>
      <c r="H202" s="29" t="str">
        <f>VLOOKUP(N202,Revistas!$B$2:$H$63971,4,FALSE)</f>
        <v>MULTIDISCIPLINARY SCIENCES</v>
      </c>
      <c r="I202" s="29" t="str">
        <f>VLOOKUP(N202,Revistas!$B$2:$H$63971,5,FALSE)</f>
        <v>10 DE 64</v>
      </c>
      <c r="J202" s="29" t="str">
        <f>VLOOKUP(N202,Revistas!$B$2:$H$63971,6,FALSE)</f>
        <v>NO</v>
      </c>
      <c r="K202" s="28" t="s">
        <v>57</v>
      </c>
      <c r="L202" s="28" t="s">
        <v>58</v>
      </c>
      <c r="M202" s="29">
        <v>0</v>
      </c>
      <c r="N202" s="29" t="s">
        <v>59</v>
      </c>
      <c r="O202" s="29" t="s">
        <v>60</v>
      </c>
      <c r="P202" s="29">
        <v>2018</v>
      </c>
      <c r="Q202" s="29">
        <v>8</v>
      </c>
      <c r="R202" s="29"/>
      <c r="S202" s="29"/>
      <c r="T202" s="29">
        <v>1492</v>
      </c>
      <c r="U202" s="29">
        <v>29367736</v>
      </c>
    </row>
    <row r="203" spans="1:76" x14ac:dyDescent="0.25">
      <c r="B203" s="28" t="s">
        <v>225</v>
      </c>
      <c r="C203" s="28" t="s">
        <v>226</v>
      </c>
      <c r="D203" s="28" t="s">
        <v>197</v>
      </c>
      <c r="E203" s="28" t="s">
        <v>24</v>
      </c>
      <c r="F203" s="29">
        <f>VLOOKUP(N203,Revistas!$B$2:$H$63971,2,FALSE)</f>
        <v>4.4850000000000003</v>
      </c>
      <c r="G203" s="29" t="str">
        <f>VLOOKUP(N203,Revistas!$B$2:$H$63971,3,FALSE)</f>
        <v>Q2</v>
      </c>
      <c r="H203" s="29" t="str">
        <f>VLOOKUP(N203,Revistas!$B$2:$H$63971,4,FALSE)</f>
        <v>CARDIAC &amp; CARDIOVASCULAR SYSTEM</v>
      </c>
      <c r="I203" s="29" t="str">
        <f>VLOOKUP(N203,Revistas!$B$2:$H$63971,5,FALSE)</f>
        <v>33/126</v>
      </c>
      <c r="J203" s="29" t="str">
        <f>VLOOKUP(N203,Revistas!$B$2:$H$63971,6,FALSE)</f>
        <v>NO</v>
      </c>
      <c r="K203" s="28" t="s">
        <v>227</v>
      </c>
      <c r="L203" s="28" t="s">
        <v>228</v>
      </c>
      <c r="M203" s="29">
        <v>0</v>
      </c>
      <c r="N203" s="29" t="s">
        <v>201</v>
      </c>
      <c r="O203" s="29" t="s">
        <v>224</v>
      </c>
      <c r="P203" s="29">
        <v>2018</v>
      </c>
      <c r="Q203" s="29">
        <v>71</v>
      </c>
      <c r="R203" s="29">
        <v>2</v>
      </c>
      <c r="S203" s="29">
        <v>124</v>
      </c>
      <c r="T203" s="29">
        <v>125</v>
      </c>
      <c r="U203" s="29">
        <v>29221699</v>
      </c>
    </row>
    <row r="204" spans="1:76" x14ac:dyDescent="0.25">
      <c r="B204" s="28" t="s">
        <v>606</v>
      </c>
      <c r="C204" s="28" t="s">
        <v>605</v>
      </c>
      <c r="D204" s="28" t="s">
        <v>607</v>
      </c>
      <c r="E204" s="28" t="s">
        <v>10</v>
      </c>
      <c r="F204" s="29">
        <f>VLOOKUP(N204,Revistas!$B$2:$H$63971,2,FALSE)</f>
        <v>2.6339999999999999</v>
      </c>
      <c r="G204" s="29" t="str">
        <f>VLOOKUP(N204,Revistas!$B$2:$H$63971,3,FALSE)</f>
        <v>Q3</v>
      </c>
      <c r="H204" s="29" t="str">
        <f>VLOOKUP(N204,Revistas!$B$2:$H$63971,4,FALSE)</f>
        <v>RHEUMATOLOGY - SCIE</v>
      </c>
      <c r="I204" s="29" t="str">
        <f>VLOOKUP(N204,Revistas!$B$2:$H$63971,5,FALSE)</f>
        <v>16 DE 30</v>
      </c>
      <c r="J204" s="29" t="str">
        <f>VLOOKUP(N204,Revistas!$B$2:$H$63971,6,FALSE)</f>
        <v>NO</v>
      </c>
      <c r="K204" s="28" t="s">
        <v>610</v>
      </c>
      <c r="L204" s="28"/>
      <c r="M204" s="29" t="s">
        <v>140</v>
      </c>
      <c r="N204" s="29" t="s">
        <v>611</v>
      </c>
      <c r="O204" s="29" t="s">
        <v>609</v>
      </c>
      <c r="P204" s="29">
        <v>2018</v>
      </c>
      <c r="Q204" s="29">
        <v>36</v>
      </c>
      <c r="R204" s="29">
        <v>1</v>
      </c>
      <c r="S204" s="29" t="s">
        <v>608</v>
      </c>
      <c r="T204" s="29"/>
      <c r="U204" s="29">
        <v>28980904</v>
      </c>
    </row>
    <row r="205" spans="1:76" x14ac:dyDescent="0.25">
      <c r="B205" s="28" t="s">
        <v>847</v>
      </c>
      <c r="C205" s="28" t="s">
        <v>848</v>
      </c>
      <c r="D205" s="28" t="s">
        <v>849</v>
      </c>
      <c r="E205" s="28" t="s">
        <v>10</v>
      </c>
      <c r="F205" s="29">
        <f>VLOOKUP(N205,Revistas!$B$2:$H$63971,2,FALSE)</f>
        <v>2.9790000000000001</v>
      </c>
      <c r="G205" s="29" t="str">
        <f>VLOOKUP(N205,Revistas!$B$2:$H$63971,3,FALSE)</f>
        <v>Q2</v>
      </c>
      <c r="H205" s="29" t="str">
        <f>VLOOKUP(N205,Revistas!$B$2:$H$63971,4,FALSE)</f>
        <v>RESPIRATORY SYSTEM</v>
      </c>
      <c r="I205" s="29" t="str">
        <f>VLOOKUP(N205,Revistas!$B$2:$H$63971,5,FALSE)</f>
        <v>21/59</v>
      </c>
      <c r="J205" s="29" t="str">
        <f>VLOOKUP(N205,Revistas!$B$2:$H$63971,6,FALSE)</f>
        <v>NO</v>
      </c>
      <c r="K205" s="28" t="s">
        <v>850</v>
      </c>
      <c r="L205" s="28" t="s">
        <v>851</v>
      </c>
      <c r="M205" s="29">
        <v>1</v>
      </c>
      <c r="N205" s="29" t="s">
        <v>852</v>
      </c>
      <c r="O205" s="29" t="s">
        <v>224</v>
      </c>
      <c r="P205" s="29">
        <v>2018</v>
      </c>
      <c r="Q205" s="29">
        <v>54</v>
      </c>
      <c r="R205" s="29">
        <v>2</v>
      </c>
      <c r="S205" s="29">
        <v>79</v>
      </c>
      <c r="T205" s="29">
        <v>87</v>
      </c>
      <c r="U205" s="29">
        <v>29128130</v>
      </c>
    </row>
    <row r="206" spans="1:76" x14ac:dyDescent="0.25">
      <c r="B206" s="28" t="s">
        <v>847</v>
      </c>
      <c r="C206" s="28" t="s">
        <v>854</v>
      </c>
      <c r="D206" s="28" t="s">
        <v>849</v>
      </c>
      <c r="E206" s="28" t="s">
        <v>10</v>
      </c>
      <c r="F206" s="29">
        <f>VLOOKUP(N206,Revistas!$B$2:$H$63971,2,FALSE)</f>
        <v>2.9790000000000001</v>
      </c>
      <c r="G206" s="29" t="str">
        <f>VLOOKUP(N206,Revistas!$B$2:$H$63971,3,FALSE)</f>
        <v>Q2</v>
      </c>
      <c r="H206" s="29" t="str">
        <f>VLOOKUP(N206,Revistas!$B$2:$H$63971,4,FALSE)</f>
        <v>RESPIRATORY SYSTEM</v>
      </c>
      <c r="I206" s="29" t="str">
        <f>VLOOKUP(N206,Revistas!$B$2:$H$63971,5,FALSE)</f>
        <v>21/59</v>
      </c>
      <c r="J206" s="29" t="str">
        <f>VLOOKUP(N206,Revistas!$B$2:$H$63971,6,FALSE)</f>
        <v>NO</v>
      </c>
      <c r="K206" s="28" t="s">
        <v>855</v>
      </c>
      <c r="L206" s="28" t="s">
        <v>851</v>
      </c>
      <c r="M206" s="29">
        <v>1</v>
      </c>
      <c r="N206" s="29" t="s">
        <v>852</v>
      </c>
      <c r="O206" s="29" t="s">
        <v>224</v>
      </c>
      <c r="P206" s="29">
        <v>2018</v>
      </c>
      <c r="Q206" s="29">
        <v>54</v>
      </c>
      <c r="R206" s="29">
        <v>2</v>
      </c>
      <c r="S206" s="29">
        <v>88</v>
      </c>
      <c r="T206" s="29">
        <v>98</v>
      </c>
      <c r="U206" s="29">
        <v>29128129</v>
      </c>
    </row>
    <row r="207" spans="1:76" x14ac:dyDescent="0.25">
      <c r="B207" s="28" t="s">
        <v>309</v>
      </c>
      <c r="C207" s="28" t="s">
        <v>310</v>
      </c>
      <c r="D207" s="28" t="s">
        <v>293</v>
      </c>
      <c r="E207" s="28" t="s">
        <v>10</v>
      </c>
      <c r="F207" s="29">
        <f>VLOOKUP(N207,Revistas!$B$2:$H$63971,2,FALSE)</f>
        <v>5.9569999999999999</v>
      </c>
      <c r="G207" s="29" t="str">
        <f>VLOOKUP(N207,Revistas!$B$2:$H$63971,3,FALSE)</f>
        <v>Q1</v>
      </c>
      <c r="H207" s="29" t="str">
        <f>VLOOKUP(N207,Revistas!$B$2:$H$63971,4,FALSE)</f>
        <v>GERIATRICS &amp; GERONTOLOGY</v>
      </c>
      <c r="I207" s="29" t="str">
        <f>VLOOKUP(N207,Revistas!$B$2:$H$63971,5,FALSE)</f>
        <v>3 DE 49</v>
      </c>
      <c r="J207" s="29" t="str">
        <f>VLOOKUP(N207,Revistas!$B$2:$H$63971,6,FALSE)</f>
        <v>SI</v>
      </c>
      <c r="K207" s="28" t="s">
        <v>311</v>
      </c>
      <c r="L207" s="28" t="s">
        <v>312</v>
      </c>
      <c r="M207" s="29">
        <v>0</v>
      </c>
      <c r="N207" s="29" t="s">
        <v>296</v>
      </c>
      <c r="O207" s="29" t="s">
        <v>224</v>
      </c>
      <c r="P207" s="29">
        <v>2018</v>
      </c>
      <c r="Q207" s="29">
        <v>73</v>
      </c>
      <c r="R207" s="29">
        <v>2</v>
      </c>
      <c r="S207" s="29">
        <v>240</v>
      </c>
      <c r="T207" s="29">
        <v>247</v>
      </c>
      <c r="U207" s="29">
        <v>28977342</v>
      </c>
    </row>
    <row r="208" spans="1:76" x14ac:dyDescent="0.25">
      <c r="B208" s="28" t="s">
        <v>1250</v>
      </c>
      <c r="C208" s="28" t="s">
        <v>1251</v>
      </c>
      <c r="D208" s="28" t="s">
        <v>1252</v>
      </c>
      <c r="E208" s="28" t="s">
        <v>10</v>
      </c>
      <c r="F208" s="29">
        <f>VLOOKUP(N208,Revistas!$B$2:$H$63971,2,FALSE)</f>
        <v>3.4380000000000002</v>
      </c>
      <c r="G208" s="29" t="str">
        <f>VLOOKUP(N208,Revistas!$B$2:$H$63971,3,FALSE)</f>
        <v>Q2</v>
      </c>
      <c r="H208" s="29" t="str">
        <f>VLOOKUP(N208,Revistas!$B$2:$H$63971,4,FALSE)</f>
        <v>ONCOLOGY - SCIE</v>
      </c>
      <c r="I208" s="29" t="str">
        <f>VLOOKUP(N208,Revistas!$B$2:$H$63971,5,FALSE)</f>
        <v>87/217</v>
      </c>
      <c r="J208" s="29" t="str">
        <f>VLOOKUP(N208,Revistas!$B$2:$H$63971,6,FALSE)</f>
        <v>NO</v>
      </c>
      <c r="K208" s="28" t="s">
        <v>1253</v>
      </c>
      <c r="L208" s="28" t="s">
        <v>1254</v>
      </c>
      <c r="M208" s="29">
        <v>0</v>
      </c>
      <c r="N208" s="29" t="s">
        <v>1255</v>
      </c>
      <c r="O208" s="29" t="s">
        <v>224</v>
      </c>
      <c r="P208" s="29">
        <v>2018</v>
      </c>
      <c r="Q208" s="29">
        <v>13</v>
      </c>
      <c r="R208" s="29">
        <v>1</v>
      </c>
      <c r="S208" s="29">
        <v>81</v>
      </c>
      <c r="T208" s="29">
        <v>87</v>
      </c>
      <c r="U208" s="29">
        <v>29177953</v>
      </c>
    </row>
    <row r="209" spans="1:76" x14ac:dyDescent="0.25">
      <c r="B209" s="28" t="s">
        <v>705</v>
      </c>
      <c r="C209" s="28" t="s">
        <v>706</v>
      </c>
      <c r="D209" s="28" t="s">
        <v>231</v>
      </c>
      <c r="E209" s="28" t="s">
        <v>10</v>
      </c>
      <c r="F209" s="29">
        <f>VLOOKUP(N209,Revistas!$B$2:$H$63971,2,FALSE)</f>
        <v>5.6269999999999998</v>
      </c>
      <c r="G209" s="29" t="str">
        <f>VLOOKUP(N209,Revistas!$B$2:$H$63971,3,FALSE)</f>
        <v>Q1</v>
      </c>
      <c r="H209" s="29" t="str">
        <f>VLOOKUP(N209,Revistas!$B$2:$H$63971,4,FALSE)</f>
        <v>PERIPHERAL VASCULAR DISEASE</v>
      </c>
      <c r="I209" s="29" t="str">
        <f>VLOOKUP(N209,Revistas!$B$2:$H$63971,5,FALSE)</f>
        <v>6 DE 63</v>
      </c>
      <c r="J209" s="29" t="str">
        <f>VLOOKUP(N209,Revistas!$B$2:$H$63971,6,FALSE)</f>
        <v>SI</v>
      </c>
      <c r="K209" s="28" t="s">
        <v>707</v>
      </c>
      <c r="L209" s="28" t="s">
        <v>708</v>
      </c>
      <c r="M209" s="29">
        <v>0</v>
      </c>
      <c r="N209" s="29" t="s">
        <v>234</v>
      </c>
      <c r="O209" s="29" t="s">
        <v>33</v>
      </c>
      <c r="P209" s="29">
        <v>2018</v>
      </c>
      <c r="Q209" s="29">
        <v>118</v>
      </c>
      <c r="R209" s="29">
        <v>3</v>
      </c>
      <c r="S209" s="29">
        <v>461</v>
      </c>
      <c r="T209" s="29">
        <v>470</v>
      </c>
      <c r="U209" s="29">
        <v>29433149</v>
      </c>
    </row>
    <row r="210" spans="1:76" x14ac:dyDescent="0.25">
      <c r="B210" s="28" t="s">
        <v>4535</v>
      </c>
      <c r="C210" s="28" t="s">
        <v>4536</v>
      </c>
      <c r="D210" s="28" t="s">
        <v>3296</v>
      </c>
      <c r="E210" s="28" t="s">
        <v>10</v>
      </c>
      <c r="F210" s="29">
        <f>VLOOKUP(N210,Revistas!$B$2:$H$63971,2,FALSE)</f>
        <v>4.085</v>
      </c>
      <c r="G210" s="29" t="str">
        <f>VLOOKUP(N210,Revistas!$B$2:$H$63971,3,FALSE)</f>
        <v>Q1</v>
      </c>
      <c r="H210" s="29" t="str">
        <f>VLOOKUP(N210,Revistas!$B$2:$H$63971,4,FALSE)</f>
        <v>PERIPHERAL VASCULAR DISEASE</v>
      </c>
      <c r="I210" s="29" t="str">
        <f>VLOOKUP(N210,Revistas!$B$2:$H$63971,5,FALSE)</f>
        <v>12 DE 63</v>
      </c>
      <c r="J210" s="29" t="str">
        <f>VLOOKUP(N210,Revistas!$B$2:$H$63971,6,FALSE)</f>
        <v>NO</v>
      </c>
      <c r="K210" s="28" t="s">
        <v>4537</v>
      </c>
      <c r="L210" s="28" t="s">
        <v>4538</v>
      </c>
      <c r="M210" s="29">
        <v>0</v>
      </c>
      <c r="N210" s="29" t="s">
        <v>3297</v>
      </c>
      <c r="O210" s="29" t="s">
        <v>14</v>
      </c>
      <c r="P210" s="29">
        <v>2018</v>
      </c>
      <c r="Q210" s="29">
        <v>36</v>
      </c>
      <c r="R210" s="29">
        <v>5</v>
      </c>
      <c r="S210" s="29">
        <v>1051</v>
      </c>
      <c r="T210" s="29">
        <v>1058</v>
      </c>
      <c r="U210" s="29">
        <v>29356712</v>
      </c>
    </row>
    <row r="211" spans="1:76" x14ac:dyDescent="0.25">
      <c r="B211" s="28" t="s">
        <v>898</v>
      </c>
      <c r="C211" s="28" t="s">
        <v>899</v>
      </c>
      <c r="D211" s="28" t="s">
        <v>900</v>
      </c>
      <c r="E211" s="28" t="s">
        <v>44</v>
      </c>
      <c r="F211" s="29">
        <f>VLOOKUP(N211,Revistas!$B$2:$H$63971,2,FALSE)</f>
        <v>5.9649999999999999</v>
      </c>
      <c r="G211" s="29" t="str">
        <f>VLOOKUP(N211,Revistas!$B$2:$H$63971,3,FALSE)</f>
        <v>Q1</v>
      </c>
      <c r="H211" s="29" t="str">
        <f>VLOOKUP(N211,Revistas!$B$2:$H$63971,4,FALSE)</f>
        <v>CELL BIOLOGY - SCIE</v>
      </c>
      <c r="I211" s="29" t="str">
        <f>VLOOKUP(N211,Revistas!$B$2:$H$63971,5,FALSE)</f>
        <v>39/189</v>
      </c>
      <c r="J211" s="29" t="str">
        <f>VLOOKUP(N211,Revistas!$B$2:$H$63971,6,FALSE)</f>
        <v>NO</v>
      </c>
      <c r="K211" s="28" t="s">
        <v>901</v>
      </c>
      <c r="L211" s="28" t="s">
        <v>902</v>
      </c>
      <c r="M211" s="29">
        <v>0</v>
      </c>
      <c r="N211" s="29" t="s">
        <v>903</v>
      </c>
      <c r="O211" s="29" t="s">
        <v>904</v>
      </c>
      <c r="P211" s="29">
        <v>2018</v>
      </c>
      <c r="Q211" s="29">
        <v>9</v>
      </c>
      <c r="R211" s="29"/>
      <c r="S211" s="29"/>
      <c r="T211" s="29"/>
      <c r="U211" s="29">
        <v>29371637</v>
      </c>
    </row>
    <row r="212" spans="1:76" x14ac:dyDescent="0.25">
      <c r="B212" s="28" t="s">
        <v>880</v>
      </c>
      <c r="C212" s="28" t="s">
        <v>881</v>
      </c>
      <c r="D212" s="28" t="s">
        <v>882</v>
      </c>
      <c r="E212" s="28" t="s">
        <v>44</v>
      </c>
      <c r="F212" s="29">
        <f>VLOOKUP(N212,Revistas!$B$2:$H$63971,2,FALSE)</f>
        <v>1.1830000000000001</v>
      </c>
      <c r="G212" s="29" t="str">
        <f>VLOOKUP(N212,Revistas!$B$2:$H$63971,3,FALSE)</f>
        <v>Q4</v>
      </c>
      <c r="H212" s="29" t="str">
        <f>VLOOKUP(N212,Revistas!$B$2:$H$63971,4,FALSE)</f>
        <v>UROLOGY &amp; NEPHROLOGY - SCIE</v>
      </c>
      <c r="I212" s="29" t="str">
        <f>VLOOKUP(N212,Revistas!$B$2:$H$63971,5,FALSE)</f>
        <v>59/76</v>
      </c>
      <c r="J212" s="29" t="str">
        <f>VLOOKUP(N212,Revistas!$B$2:$H$63971,6,FALSE)</f>
        <v>NO</v>
      </c>
      <c r="K212" s="28" t="s">
        <v>883</v>
      </c>
      <c r="L212" s="28" t="s">
        <v>884</v>
      </c>
      <c r="M212" s="29">
        <v>0</v>
      </c>
      <c r="N212" s="29" t="s">
        <v>885</v>
      </c>
      <c r="O212" s="29" t="s">
        <v>887</v>
      </c>
      <c r="P212" s="29">
        <v>2018</v>
      </c>
      <c r="Q212" s="29">
        <v>38</v>
      </c>
      <c r="R212" s="29">
        <v>2</v>
      </c>
      <c r="S212" s="29">
        <v>125</v>
      </c>
      <c r="T212" s="29">
        <v>135</v>
      </c>
      <c r="U212" s="29">
        <v>28647049</v>
      </c>
    </row>
    <row r="213" spans="1:76" x14ac:dyDescent="0.25">
      <c r="B213" s="28" t="s">
        <v>918</v>
      </c>
      <c r="C213" s="28" t="s">
        <v>917</v>
      </c>
      <c r="D213" s="28" t="s">
        <v>919</v>
      </c>
      <c r="E213" s="28" t="s">
        <v>10</v>
      </c>
      <c r="F213" s="29">
        <f>VLOOKUP(N213,Revistas!$B$2:$H$63971,2,FALSE)</f>
        <v>9.6609999999999996</v>
      </c>
      <c r="G213" s="29" t="str">
        <f>VLOOKUP(N213,Revistas!$B$2:$H$63971,3,FALSE)</f>
        <v>Q1</v>
      </c>
      <c r="H213" s="29" t="str">
        <f>VLOOKUP(N213,Revistas!$B$2:$H$63971,4,FALSE)</f>
        <v>MULTIDISCIPLINARY SCIENCES</v>
      </c>
      <c r="I213" s="29" t="str">
        <f>VLOOKUP(N213,Revistas!$B$2:$H$63971,5,FALSE)</f>
        <v>64 DE 4</v>
      </c>
      <c r="J213" s="29" t="str">
        <f>VLOOKUP(N213,Revistas!$B$2:$H$63971,6,FALSE)</f>
        <v>SI</v>
      </c>
      <c r="K213" s="28" t="s">
        <v>921</v>
      </c>
      <c r="L213" s="28" t="s">
        <v>910</v>
      </c>
      <c r="M213" s="29" t="s">
        <v>140</v>
      </c>
      <c r="N213" s="29" t="s">
        <v>922</v>
      </c>
      <c r="O213" s="29" t="s">
        <v>920</v>
      </c>
      <c r="P213" s="29">
        <v>2018</v>
      </c>
      <c r="Q213" s="29"/>
      <c r="R213" s="29"/>
      <c r="S213" s="29"/>
      <c r="T213" s="29"/>
      <c r="U213" s="29">
        <v>29588419</v>
      </c>
      <c r="BQ213" s="22"/>
      <c r="BR213" s="22"/>
      <c r="BS213" s="22"/>
      <c r="BT213" s="22"/>
      <c r="BU213" s="22"/>
      <c r="BV213" s="22"/>
      <c r="BW213" s="22"/>
      <c r="BX213" s="22"/>
    </row>
    <row r="214" spans="1:76" x14ac:dyDescent="0.25">
      <c r="B214" s="28" t="s">
        <v>1621</v>
      </c>
      <c r="C214" s="28" t="s">
        <v>1620</v>
      </c>
      <c r="D214" s="28" t="s">
        <v>1622</v>
      </c>
      <c r="E214" s="28" t="s">
        <v>10</v>
      </c>
      <c r="F214" s="29" t="str">
        <f>VLOOKUP(N214,Revistas!$B$2:$H$63971,2,FALSE)</f>
        <v>NO TIENE</v>
      </c>
      <c r="G214" s="29" t="str">
        <f>VLOOKUP(N214,Revistas!$B$2:$H$63971,3,FALSE)</f>
        <v>NO TIENE</v>
      </c>
      <c r="H214" s="29" t="str">
        <f>VLOOKUP(N214,Revistas!$B$2:$H$63971,4,FALSE)</f>
        <v>NO TIENE</v>
      </c>
      <c r="I214" s="29" t="str">
        <f>VLOOKUP(N214,Revistas!$B$2:$H$63971,5,FALSE)</f>
        <v>NO TIENE</v>
      </c>
      <c r="J214" s="29" t="str">
        <f>VLOOKUP(N214,Revistas!$B$2:$H$63971,6,FALSE)</f>
        <v>NO</v>
      </c>
      <c r="K214" s="28" t="s">
        <v>1624</v>
      </c>
      <c r="L214" s="28"/>
      <c r="M214" s="29" t="s">
        <v>140</v>
      </c>
      <c r="N214" s="29" t="s">
        <v>1625</v>
      </c>
      <c r="O214" s="29" t="s">
        <v>1623</v>
      </c>
      <c r="P214" s="29">
        <v>2018</v>
      </c>
      <c r="Q214" s="29">
        <v>65</v>
      </c>
      <c r="R214" s="29">
        <v>3</v>
      </c>
      <c r="S214" s="29">
        <v>165</v>
      </c>
      <c r="T214" s="29">
        <v>169</v>
      </c>
      <c r="U214" s="29">
        <v>28958609</v>
      </c>
    </row>
    <row r="215" spans="1:76" x14ac:dyDescent="0.25">
      <c r="B215" s="28" t="s">
        <v>4403</v>
      </c>
      <c r="C215" s="28" t="s">
        <v>4404</v>
      </c>
      <c r="D215" s="28" t="s">
        <v>4405</v>
      </c>
      <c r="E215" s="28" t="s">
        <v>44</v>
      </c>
      <c r="F215" s="29">
        <f>VLOOKUP(N215,Revistas!$B$2:$H$63971,2,FALSE)</f>
        <v>3.9369999999999998</v>
      </c>
      <c r="G215" s="29" t="str">
        <f>VLOOKUP(N215,Revistas!$B$2:$H$63971,3,FALSE)</f>
        <v>Q2</v>
      </c>
      <c r="H215" s="29" t="str">
        <f>VLOOKUP(N215,Revistas!$B$2:$H$63971,4,FALSE)</f>
        <v>CELL BIOLOGY - SCIE</v>
      </c>
      <c r="I215" s="29" t="str">
        <f>VLOOKUP(N215,Revistas!$B$2:$H$63971,5,FALSE)</f>
        <v>73/190</v>
      </c>
      <c r="J215" s="29" t="str">
        <f>VLOOKUP(N215,Revistas!$B$2:$H$63971,6,FALSE)</f>
        <v>NO</v>
      </c>
      <c r="K215" s="28" t="s">
        <v>4406</v>
      </c>
      <c r="L215" s="28" t="s">
        <v>4407</v>
      </c>
      <c r="M215" s="29">
        <v>0</v>
      </c>
      <c r="N215" s="29" t="s">
        <v>4408</v>
      </c>
      <c r="O215" s="29" t="s">
        <v>4409</v>
      </c>
      <c r="P215" s="29">
        <v>2017</v>
      </c>
      <c r="Q215" s="29">
        <v>41</v>
      </c>
      <c r="R215" s="29"/>
      <c r="S215" s="29">
        <v>25</v>
      </c>
      <c r="T215" s="29">
        <v>32</v>
      </c>
      <c r="U215" s="29">
        <v>28389415</v>
      </c>
    </row>
    <row r="216" spans="1:76" x14ac:dyDescent="0.25">
      <c r="B216" s="28" t="s">
        <v>4354</v>
      </c>
      <c r="C216" s="28" t="s">
        <v>4355</v>
      </c>
      <c r="D216" s="28" t="s">
        <v>1713</v>
      </c>
      <c r="E216" s="28" t="s">
        <v>10</v>
      </c>
      <c r="F216" s="29">
        <f>VLOOKUP(N216,Revistas!$B$2:$H$63971,2,FALSE)</f>
        <v>5.0030000000000001</v>
      </c>
      <c r="G216" s="29" t="str">
        <f>VLOOKUP(N216,Revistas!$B$2:$H$63971,3,FALSE)</f>
        <v>Q1</v>
      </c>
      <c r="H216" s="29" t="str">
        <f>VLOOKUP(N216,Revistas!$B$2:$H$63971,4,FALSE)</f>
        <v>IMMUNOLOGY</v>
      </c>
      <c r="I216" s="29" t="str">
        <f>VLOOKUP(N216,Revistas!$B$2:$H$63971,5,FALSE)</f>
        <v>32/150</v>
      </c>
      <c r="J216" s="29" t="str">
        <f>VLOOKUP(N216,Revistas!$B$2:$H$63971,6,FALSE)</f>
        <v>NO</v>
      </c>
      <c r="K216" s="28" t="s">
        <v>4356</v>
      </c>
      <c r="L216" s="28" t="s">
        <v>4357</v>
      </c>
      <c r="M216" s="29">
        <v>0</v>
      </c>
      <c r="N216" s="29" t="s">
        <v>1714</v>
      </c>
      <c r="O216" s="30">
        <v>43862</v>
      </c>
      <c r="P216" s="29">
        <v>2018</v>
      </c>
      <c r="Q216" s="29">
        <v>32</v>
      </c>
      <c r="R216" s="29">
        <v>4</v>
      </c>
      <c r="S216" s="29">
        <v>477</v>
      </c>
      <c r="T216" s="29">
        <v>485</v>
      </c>
      <c r="U216" s="29">
        <v>29239893</v>
      </c>
    </row>
    <row r="217" spans="1:76" x14ac:dyDescent="0.25">
      <c r="A217" s="22"/>
      <c r="B217" s="28" t="s">
        <v>1358</v>
      </c>
      <c r="C217" s="28" t="s">
        <v>1359</v>
      </c>
      <c r="D217" s="28" t="s">
        <v>760</v>
      </c>
      <c r="E217" s="28" t="s">
        <v>24</v>
      </c>
      <c r="F217" s="29">
        <f>VLOOKUP(N217,Revistas!$B$2:$H$63971,2,FALSE)</f>
        <v>2.4860000000000002</v>
      </c>
      <c r="G217" s="29" t="str">
        <f>VLOOKUP(N217,Revistas!$B$2:$H$63971,3,FALSE)</f>
        <v>Q1</v>
      </c>
      <c r="H217" s="29" t="str">
        <f>VLOOKUP(N217,Revistas!$B$2:$H$63971,4,FALSE)</f>
        <v>PEDIATRICS - SCIE;</v>
      </c>
      <c r="I217" s="29" t="str">
        <f>VLOOKUP(N217,Revistas!$B$2:$H$63971,5,FALSE)</f>
        <v>27/121</v>
      </c>
      <c r="J217" s="29" t="str">
        <f>VLOOKUP(N217,Revistas!$B$2:$H$63971,6,FALSE)</f>
        <v>NO</v>
      </c>
      <c r="K217" s="28" t="s">
        <v>1360</v>
      </c>
      <c r="L217" s="28" t="s">
        <v>1361</v>
      </c>
      <c r="M217" s="29">
        <v>1</v>
      </c>
      <c r="N217" s="29" t="s">
        <v>763</v>
      </c>
      <c r="O217" s="29" t="s">
        <v>33</v>
      </c>
      <c r="P217" s="29">
        <v>2018</v>
      </c>
      <c r="Q217" s="29">
        <v>37</v>
      </c>
      <c r="R217" s="29">
        <v>3</v>
      </c>
      <c r="S217" s="29">
        <v>278</v>
      </c>
      <c r="T217" s="29">
        <v>278</v>
      </c>
      <c r="U217" s="29">
        <v>29424816</v>
      </c>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row>
    <row r="218" spans="1:76" x14ac:dyDescent="0.25">
      <c r="B218" s="28" t="s">
        <v>504</v>
      </c>
      <c r="C218" s="28" t="s">
        <v>503</v>
      </c>
      <c r="D218" s="28" t="s">
        <v>1713</v>
      </c>
      <c r="E218" s="28" t="s">
        <v>10</v>
      </c>
      <c r="F218" s="29">
        <f>VLOOKUP(N218,Revistas!$B$2:$H$63971,2,FALSE)</f>
        <v>5.0030000000000001</v>
      </c>
      <c r="G218" s="29" t="str">
        <f>VLOOKUP(N218,Revistas!$B$2:$H$63971,3,FALSE)</f>
        <v>Q1</v>
      </c>
      <c r="H218" s="29" t="str">
        <f>VLOOKUP(N218,Revistas!$B$2:$H$63971,4,FALSE)</f>
        <v>IMMUNOLOGY</v>
      </c>
      <c r="I218" s="29" t="str">
        <f>VLOOKUP(N218,Revistas!$B$2:$H$63971,5,FALSE)</f>
        <v>32/150</v>
      </c>
      <c r="J218" s="29" t="str">
        <f>VLOOKUP(N218,Revistas!$B$2:$H$63971,6,FALSE)</f>
        <v>NO</v>
      </c>
      <c r="K218" s="28" t="s">
        <v>507</v>
      </c>
      <c r="L218" s="28"/>
      <c r="M218" s="29" t="s">
        <v>140</v>
      </c>
      <c r="N218" s="29" t="s">
        <v>508</v>
      </c>
      <c r="O218" s="29" t="s">
        <v>506</v>
      </c>
      <c r="P218" s="29">
        <v>2018</v>
      </c>
      <c r="Q218" s="29"/>
      <c r="R218" s="29"/>
      <c r="S218" s="29"/>
      <c r="T218" s="29"/>
      <c r="U218" s="29">
        <v>29438197</v>
      </c>
    </row>
    <row r="219" spans="1:76" x14ac:dyDescent="0.25">
      <c r="B219" s="28" t="s">
        <v>654</v>
      </c>
      <c r="C219" s="28" t="s">
        <v>655</v>
      </c>
      <c r="D219" s="28" t="s">
        <v>656</v>
      </c>
      <c r="E219" s="28" t="s">
        <v>205</v>
      </c>
      <c r="F219" s="29">
        <f>VLOOKUP(N219,Revistas!$B$2:$H$63971,2,FALSE)</f>
        <v>2.516</v>
      </c>
      <c r="G219" s="29" t="str">
        <f>VLOOKUP(N219,Revistas!$B$2:$H$63971,3,FALSE)</f>
        <v>Q1</v>
      </c>
      <c r="H219" s="29" t="str">
        <f>VLOOKUP(N219,Revistas!$B$2:$H$63971,4,FALSE)</f>
        <v>PEDIATRICS - SCIE;</v>
      </c>
      <c r="I219" s="29" t="str">
        <f>VLOOKUP(N219,Revistas!$B$2:$H$63971,5,FALSE)</f>
        <v>25/121</v>
      </c>
      <c r="J219" s="29" t="str">
        <f>VLOOKUP(N219,Revistas!$B$2:$H$63971,6,FALSE)</f>
        <v>NO</v>
      </c>
      <c r="K219" s="28" t="s">
        <v>657</v>
      </c>
      <c r="L219" s="28"/>
      <c r="M219" s="29">
        <v>0</v>
      </c>
      <c r="N219" s="29" t="s">
        <v>658</v>
      </c>
      <c r="O219" s="29" t="s">
        <v>21</v>
      </c>
      <c r="P219" s="29">
        <v>2018</v>
      </c>
      <c r="Q219" s="29">
        <v>33</v>
      </c>
      <c r="R219" s="29">
        <v>4</v>
      </c>
      <c r="S219" s="29">
        <v>731</v>
      </c>
      <c r="T219" s="29">
        <v>732</v>
      </c>
      <c r="U219" s="29"/>
    </row>
    <row r="220" spans="1:76" x14ac:dyDescent="0.25">
      <c r="B220" s="28" t="s">
        <v>777</v>
      </c>
      <c r="C220" s="28" t="s">
        <v>783</v>
      </c>
      <c r="D220" s="28" t="s">
        <v>29</v>
      </c>
      <c r="E220" s="28" t="s">
        <v>10</v>
      </c>
      <c r="F220" s="29">
        <f>VLOOKUP(N220,Revistas!$B$2:$H$63971,2,FALSE)</f>
        <v>1.1399999999999999</v>
      </c>
      <c r="G220" s="29" t="str">
        <f>VLOOKUP(N220,Revistas!$B$2:$H$63971,3,FALSE)</f>
        <v>Q3</v>
      </c>
      <c r="H220" s="29" t="str">
        <f>VLOOKUP(N220,Revistas!$B$2:$H$63971,4,FALSE)</f>
        <v>PEDIATRICS - SCIE</v>
      </c>
      <c r="I220" s="29" t="str">
        <f>VLOOKUP(N220,Revistas!$B$2:$H$63971,5,FALSE)</f>
        <v>88/121/</v>
      </c>
      <c r="J220" s="29" t="str">
        <f>VLOOKUP(N220,Revistas!$B$2:$H$63971,6,FALSE)</f>
        <v>NO</v>
      </c>
      <c r="K220" s="28" t="s">
        <v>780</v>
      </c>
      <c r="L220" s="28"/>
      <c r="M220" s="29" t="s">
        <v>140</v>
      </c>
      <c r="N220" s="29" t="s">
        <v>781</v>
      </c>
      <c r="O220" s="29" t="s">
        <v>779</v>
      </c>
      <c r="P220" s="29">
        <v>2018</v>
      </c>
      <c r="Q220" s="29">
        <v>88</v>
      </c>
      <c r="R220" s="29">
        <v>1</v>
      </c>
      <c r="S220" s="29" t="s">
        <v>778</v>
      </c>
      <c r="T220" s="29"/>
      <c r="U220" s="29">
        <v>28729186</v>
      </c>
    </row>
    <row r="221" spans="1:76" x14ac:dyDescent="0.25">
      <c r="B221" s="28" t="s">
        <v>767</v>
      </c>
      <c r="C221" s="28" t="s">
        <v>768</v>
      </c>
      <c r="D221" s="28" t="s">
        <v>769</v>
      </c>
      <c r="E221" s="28" t="s">
        <v>44</v>
      </c>
      <c r="F221" s="29">
        <f>VLOOKUP(N221,Revistas!$B$2:$H$63971,2,FALSE)</f>
        <v>5.7050000000000001</v>
      </c>
      <c r="G221" s="29" t="str">
        <f>VLOOKUP(N221,Revistas!$B$2:$H$63971,3,FALSE)</f>
        <v>Q1</v>
      </c>
      <c r="H221" s="29" t="str">
        <f>VLOOKUP(N221,Revistas!$B$2:$H$63971,4,FALSE)</f>
        <v>PEDIATRICS - SCIE</v>
      </c>
      <c r="I221" s="29" t="str">
        <f>VLOOKUP(N221,Revistas!$B$2:$H$63971,5,FALSE)</f>
        <v>3/121</v>
      </c>
      <c r="J221" s="29" t="str">
        <f>VLOOKUP(N221,Revistas!$B$2:$H$63971,6,FALSE)</f>
        <v>SI</v>
      </c>
      <c r="K221" s="28" t="s">
        <v>770</v>
      </c>
      <c r="L221" s="28" t="s">
        <v>771</v>
      </c>
      <c r="M221" s="29">
        <v>0</v>
      </c>
      <c r="N221" s="29" t="s">
        <v>772</v>
      </c>
      <c r="O221" s="29" t="s">
        <v>73</v>
      </c>
      <c r="P221" s="29">
        <v>2018</v>
      </c>
      <c r="Q221" s="29">
        <v>141</v>
      </c>
      <c r="R221" s="29">
        <v>1</v>
      </c>
      <c r="S221" s="29"/>
      <c r="T221" s="29" t="s">
        <v>773</v>
      </c>
      <c r="U221" s="29">
        <v>29269387</v>
      </c>
    </row>
    <row r="222" spans="1:76" x14ac:dyDescent="0.25">
      <c r="B222" s="28" t="s">
        <v>752</v>
      </c>
      <c r="C222" s="28" t="s">
        <v>753</v>
      </c>
      <c r="D222" s="28" t="s">
        <v>754</v>
      </c>
      <c r="E222" s="28" t="s">
        <v>24</v>
      </c>
      <c r="F222" s="29">
        <f>VLOOKUP(N222,Revistas!$B$2:$H$63971,2,FALSE)</f>
        <v>2.468</v>
      </c>
      <c r="G222" s="29" t="str">
        <f>VLOOKUP(N222,Revistas!$B$2:$H$63971,3,FALSE)</f>
        <v>Q3</v>
      </c>
      <c r="H222" s="29" t="str">
        <f>VLOOKUP(N222,Revistas!$B$2:$H$63971,4,FALSE)</f>
        <v>INFECTIOUS DISEASES - SCIE</v>
      </c>
      <c r="I222" s="29" t="str">
        <f>VLOOKUP(N222,Revistas!$B$2:$H$63971,5,FALSE)</f>
        <v>44/84</v>
      </c>
      <c r="J222" s="29" t="str">
        <f>VLOOKUP(N222,Revistas!$B$2:$H$63971,6,FALSE)</f>
        <v>NO</v>
      </c>
      <c r="K222" s="28" t="s">
        <v>755</v>
      </c>
      <c r="L222" s="28" t="s">
        <v>756</v>
      </c>
      <c r="M222" s="29">
        <v>0</v>
      </c>
      <c r="N222" s="29" t="s">
        <v>757</v>
      </c>
      <c r="O222" s="29" t="s">
        <v>224</v>
      </c>
      <c r="P222" s="29">
        <v>2018</v>
      </c>
      <c r="Q222" s="29">
        <v>46</v>
      </c>
      <c r="R222" s="29">
        <v>1</v>
      </c>
      <c r="S222" s="29">
        <v>141</v>
      </c>
      <c r="T222" s="29">
        <v>142</v>
      </c>
      <c r="U222" s="29">
        <v>28905249</v>
      </c>
    </row>
    <row r="223" spans="1:76" x14ac:dyDescent="0.25">
      <c r="B223" s="28" t="s">
        <v>775</v>
      </c>
      <c r="C223" s="28" t="s">
        <v>774</v>
      </c>
      <c r="D223" s="28" t="s">
        <v>784</v>
      </c>
      <c r="E223" s="28" t="s">
        <v>10</v>
      </c>
      <c r="F223" s="29">
        <f>VLOOKUP(N223,Revistas!$B$2:$H$63971,2,FALSE)</f>
        <v>2.4860000000000002</v>
      </c>
      <c r="G223" s="29" t="str">
        <f>VLOOKUP(N223,Revistas!$B$2:$H$63971,3,FALSE)</f>
        <v>Q1</v>
      </c>
      <c r="H223" s="29" t="str">
        <f>VLOOKUP(N223,Revistas!$B$2:$H$63971,4,FALSE)</f>
        <v>PEDIATRICS - SCIE;</v>
      </c>
      <c r="I223" s="29" t="str">
        <f>VLOOKUP(N223,Revistas!$B$2:$H$63971,5,FALSE)</f>
        <v>27/121</v>
      </c>
      <c r="J223" s="29" t="str">
        <f>VLOOKUP(N223,Revistas!$B$2:$H$63971,6,FALSE)</f>
        <v>NO</v>
      </c>
      <c r="K223" s="28" t="s">
        <v>776</v>
      </c>
      <c r="L223" s="28"/>
      <c r="M223" s="29" t="s">
        <v>140</v>
      </c>
      <c r="N223" s="29" t="s">
        <v>764</v>
      </c>
      <c r="O223" s="29" t="s">
        <v>546</v>
      </c>
      <c r="P223" s="29">
        <v>2018</v>
      </c>
      <c r="Q223" s="29"/>
      <c r="R223" s="29"/>
      <c r="S223" s="29"/>
      <c r="T223" s="29"/>
      <c r="U223" s="29">
        <v>29613974</v>
      </c>
    </row>
    <row r="224" spans="1:76" x14ac:dyDescent="0.25">
      <c r="B224" s="28" t="s">
        <v>957</v>
      </c>
      <c r="C224" s="28" t="s">
        <v>956</v>
      </c>
      <c r="D224" s="28" t="s">
        <v>958</v>
      </c>
      <c r="E224" s="28" t="s">
        <v>10</v>
      </c>
      <c r="F224" s="29">
        <f>VLOOKUP(N224,Revistas!$B$2:$H$63971,2,FALSE)</f>
        <v>1.8939999999999999</v>
      </c>
      <c r="G224" s="29" t="str">
        <f>VLOOKUP(N224,Revistas!$B$2:$H$63971,3,FALSE)</f>
        <v>Q2</v>
      </c>
      <c r="H224" s="29" t="str">
        <f>VLOOKUP(N224,Revistas!$B$2:$H$63971,4,FALSE)</f>
        <v>EMERGENCY MEDICINE - SCIE;</v>
      </c>
      <c r="I224" s="29" t="str">
        <f>VLOOKUP(N224,Revistas!$B$2:$H$63971,5,FALSE)</f>
        <v>9 DE 24</v>
      </c>
      <c r="J224" s="29" t="str">
        <f>VLOOKUP(N224,Revistas!$B$2:$H$63971,6,FALSE)</f>
        <v>NO</v>
      </c>
      <c r="K224" s="28" t="s">
        <v>960</v>
      </c>
      <c r="L224" s="28"/>
      <c r="M224" s="29" t="s">
        <v>140</v>
      </c>
      <c r="N224" s="29" t="s">
        <v>961</v>
      </c>
      <c r="O224" s="29" t="s">
        <v>959</v>
      </c>
      <c r="P224" s="29">
        <v>2018</v>
      </c>
      <c r="Q224" s="29">
        <v>49</v>
      </c>
      <c r="R224" s="29">
        <v>3</v>
      </c>
      <c r="S224" s="29">
        <v>656</v>
      </c>
      <c r="T224" s="29">
        <v>661</v>
      </c>
      <c r="U224" s="29">
        <v>29329713</v>
      </c>
    </row>
    <row r="225" spans="1:76" x14ac:dyDescent="0.25">
      <c r="B225" s="28" t="s">
        <v>979</v>
      </c>
      <c r="C225" s="28" t="s">
        <v>980</v>
      </c>
      <c r="D225" s="28" t="s">
        <v>975</v>
      </c>
      <c r="E225" s="28" t="s">
        <v>10</v>
      </c>
      <c r="F225" s="29">
        <f>VLOOKUP(N225,Revistas!$B$2:$H$63971,2,FALSE)</f>
        <v>2.7989999999999999</v>
      </c>
      <c r="G225" s="29" t="str">
        <f>VLOOKUP(N225,Revistas!$B$2:$H$63971,3,FALSE)</f>
        <v>Q1</v>
      </c>
      <c r="H225" s="29" t="str">
        <f>VLOOKUP(N225,Revistas!$B$2:$H$63971,4,FALSE)</f>
        <v>PEDIATRICS - SCIE;</v>
      </c>
      <c r="I225" s="29" t="str">
        <f>VLOOKUP(N225,Revistas!$B$2:$H$63971,5,FALSE)</f>
        <v>18/121</v>
      </c>
      <c r="J225" s="29" t="str">
        <f>VLOOKUP(N225,Revistas!$B$2:$H$63971,6,FALSE)</f>
        <v>NO</v>
      </c>
      <c r="K225" s="28" t="s">
        <v>981</v>
      </c>
      <c r="L225" s="28" t="s">
        <v>982</v>
      </c>
      <c r="M225" s="29">
        <v>1</v>
      </c>
      <c r="N225" s="29" t="s">
        <v>978</v>
      </c>
      <c r="O225" s="29" t="s">
        <v>224</v>
      </c>
      <c r="P225" s="29">
        <v>2018</v>
      </c>
      <c r="Q225" s="29">
        <v>66</v>
      </c>
      <c r="R225" s="29">
        <v>2</v>
      </c>
      <c r="S225" s="29">
        <v>345</v>
      </c>
      <c r="T225" s="29">
        <v>360</v>
      </c>
      <c r="U225" s="29">
        <v>29356770</v>
      </c>
    </row>
    <row r="226" spans="1:76" x14ac:dyDescent="0.25">
      <c r="A226" s="22"/>
      <c r="B226" s="28" t="s">
        <v>1075</v>
      </c>
      <c r="C226" s="28" t="s">
        <v>1074</v>
      </c>
      <c r="D226" s="28" t="s">
        <v>4346</v>
      </c>
      <c r="E226" s="28" t="s">
        <v>10</v>
      </c>
      <c r="F226" s="29">
        <f>VLOOKUP(N226,Revistas!$B$2:$H$63971,2,FALSE)</f>
        <v>2.3690000000000002</v>
      </c>
      <c r="G226" s="29" t="str">
        <f>VLOOKUP(N226,Revistas!$B$2:$H$63971,3,FALSE)</f>
        <v>Q2</v>
      </c>
      <c r="H226" s="29" t="str">
        <f>VLOOKUP(N226,Revistas!$B$2:$H$63971,4,FALSE)</f>
        <v>OBSTETRICS &amp; GYNECOLOGY - SCIE</v>
      </c>
      <c r="I226" s="29" t="str">
        <f>VLOOKUP(N226,Revistas!$B$2:$H$63971,5,FALSE)</f>
        <v>30/80</v>
      </c>
      <c r="J226" s="29" t="str">
        <f>VLOOKUP(N226,Revistas!$B$2:$H$63971,6,FALSE)</f>
        <v>NO</v>
      </c>
      <c r="K226" s="28"/>
      <c r="L226" s="28"/>
      <c r="M226" s="29"/>
      <c r="N226" s="29" t="s">
        <v>1077</v>
      </c>
      <c r="O226" s="29" t="s">
        <v>645</v>
      </c>
      <c r="P226" s="29">
        <v>2018</v>
      </c>
      <c r="Q226" s="29"/>
      <c r="R226" s="29"/>
      <c r="S226" s="29"/>
      <c r="T226" s="29"/>
      <c r="U226" s="29">
        <v>29538254</v>
      </c>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row>
    <row r="227" spans="1:76" x14ac:dyDescent="0.25">
      <c r="B227" s="28" t="s">
        <v>835</v>
      </c>
      <c r="C227" s="28" t="s">
        <v>836</v>
      </c>
      <c r="D227" s="28" t="s">
        <v>837</v>
      </c>
      <c r="E227" s="28" t="s">
        <v>10</v>
      </c>
      <c r="F227" s="29">
        <f>VLOOKUP(N227,Revistas!$B$2:$H$63971,2,FALSE)</f>
        <v>2.5249999999999999</v>
      </c>
      <c r="G227" s="29" t="str">
        <f>VLOOKUP(N227,Revistas!$B$2:$H$63971,3,FALSE)</f>
        <v>Q2</v>
      </c>
      <c r="H227" s="29" t="str">
        <f>VLOOKUP(N227,Revistas!$B$2:$H$63971,4,FALSE)</f>
        <v>PHARMACOLOGY &amp; PHARMACY - SCIE;</v>
      </c>
      <c r="I227" s="29" t="str">
        <f>VLOOKUP(N227,Revistas!$B$2:$H$63971,5,FALSE)</f>
        <v>122/257</v>
      </c>
      <c r="J227" s="29" t="str">
        <f>VLOOKUP(N227,Revistas!$B$2:$H$63971,6,FALSE)</f>
        <v>NO</v>
      </c>
      <c r="K227" s="28" t="s">
        <v>838</v>
      </c>
      <c r="L227" s="28" t="s">
        <v>839</v>
      </c>
      <c r="M227" s="29">
        <v>0</v>
      </c>
      <c r="N227" s="29" t="s">
        <v>840</v>
      </c>
      <c r="O227" s="29" t="s">
        <v>224</v>
      </c>
      <c r="P227" s="29">
        <v>2018</v>
      </c>
      <c r="Q227" s="29">
        <v>48</v>
      </c>
      <c r="R227" s="29"/>
      <c r="S227" s="29">
        <v>97</v>
      </c>
      <c r="T227" s="29">
        <v>103</v>
      </c>
      <c r="U227" s="29">
        <v>29031616</v>
      </c>
    </row>
    <row r="228" spans="1:76" x14ac:dyDescent="0.25">
      <c r="A228" s="22"/>
      <c r="B228" s="28" t="s">
        <v>1312</v>
      </c>
      <c r="C228" s="28" t="s">
        <v>1313</v>
      </c>
      <c r="D228" s="28" t="s">
        <v>849</v>
      </c>
      <c r="E228" s="28" t="s">
        <v>198</v>
      </c>
      <c r="F228" s="29">
        <f>VLOOKUP(N228,Revistas!$B$2:$H$63971,2,FALSE)</f>
        <v>2.9790000000000001</v>
      </c>
      <c r="G228" s="29" t="str">
        <f>VLOOKUP(N228,Revistas!$B$2:$H$63971,3,FALSE)</f>
        <v>Q2</v>
      </c>
      <c r="H228" s="29" t="str">
        <f>VLOOKUP(N228,Revistas!$B$2:$H$63971,4,FALSE)</f>
        <v>RESPIRATORY SYSTEM</v>
      </c>
      <c r="I228" s="29" t="str">
        <f>VLOOKUP(N228,Revistas!$B$2:$H$63971,5,FALSE)</f>
        <v>21/59</v>
      </c>
      <c r="J228" s="29" t="str">
        <f>VLOOKUP(N228,Revistas!$B$2:$H$63971,6,FALSE)</f>
        <v>NO</v>
      </c>
      <c r="K228" s="28" t="s">
        <v>1314</v>
      </c>
      <c r="L228" s="28" t="s">
        <v>1315</v>
      </c>
      <c r="M228" s="29">
        <v>0</v>
      </c>
      <c r="N228" s="29" t="s">
        <v>852</v>
      </c>
      <c r="O228" s="29" t="s">
        <v>73</v>
      </c>
      <c r="P228" s="29">
        <v>2018</v>
      </c>
      <c r="Q228" s="29">
        <v>54</v>
      </c>
      <c r="R228" s="29">
        <v>1</v>
      </c>
      <c r="S228" s="29">
        <v>3</v>
      </c>
      <c r="T228" s="29">
        <v>4</v>
      </c>
      <c r="U228" s="29">
        <v>28918867</v>
      </c>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row>
    <row r="229" spans="1:76" x14ac:dyDescent="0.25">
      <c r="B229" s="28" t="s">
        <v>4543</v>
      </c>
      <c r="C229" s="28" t="s">
        <v>4544</v>
      </c>
      <c r="D229" s="28" t="s">
        <v>4545</v>
      </c>
      <c r="E229" s="28" t="s">
        <v>10</v>
      </c>
      <c r="F229" s="29">
        <f>VLOOKUP(N229,Revistas!$B$2:$H$63971,2,FALSE)</f>
        <v>5.68</v>
      </c>
      <c r="G229" s="29" t="str">
        <f>VLOOKUP(N229,Revistas!$B$2:$H$63971,3,FALSE)</f>
        <v>Q1</v>
      </c>
      <c r="H229" s="29" t="str">
        <f>VLOOKUP(N229,Revistas!$B$2:$H$63971,4,FALSE)</f>
        <v>CARDIAC &amp; CARDIOVASCULAR SYSTEMS - SCIE;</v>
      </c>
      <c r="I229" s="29" t="str">
        <f>VLOOKUP(N229,Revistas!$B$2:$H$63971,5,FALSE)</f>
        <v>20/126</v>
      </c>
      <c r="J229" s="29" t="str">
        <f>VLOOKUP(N229,Revistas!$B$2:$H$63971,6,FALSE)</f>
        <v>NO</v>
      </c>
      <c r="K229" s="28" t="s">
        <v>4546</v>
      </c>
      <c r="L229" s="28" t="s">
        <v>4547</v>
      </c>
      <c r="M229" s="29">
        <v>0</v>
      </c>
      <c r="N229" s="29" t="s">
        <v>4548</v>
      </c>
      <c r="O229" s="29" t="s">
        <v>33</v>
      </c>
      <c r="P229" s="29">
        <v>2018</v>
      </c>
      <c r="Q229" s="29">
        <v>116</v>
      </c>
      <c r="R229" s="29"/>
      <c r="S229" s="29">
        <v>5</v>
      </c>
      <c r="T229" s="29">
        <v>15</v>
      </c>
      <c r="U229" s="29">
        <v>29408196</v>
      </c>
      <c r="BQ229" s="22"/>
      <c r="BR229" s="22"/>
      <c r="BS229" s="22"/>
      <c r="BT229" s="22"/>
      <c r="BU229" s="22"/>
      <c r="BV229" s="22"/>
      <c r="BW229" s="22"/>
      <c r="BX229" s="22"/>
    </row>
    <row r="230" spans="1:76" x14ac:dyDescent="0.25">
      <c r="B230" s="28" t="s">
        <v>583</v>
      </c>
      <c r="C230" s="28" t="s">
        <v>584</v>
      </c>
      <c r="D230" s="28" t="s">
        <v>585</v>
      </c>
      <c r="E230" s="28" t="s">
        <v>10</v>
      </c>
      <c r="F230" s="29" t="str">
        <f>VLOOKUP(N230,Revistas!$B$2:$H$63971,2,FALSE)</f>
        <v>NO TIENE</v>
      </c>
      <c r="G230" s="29" t="str">
        <f>VLOOKUP(N230,Revistas!$B$2:$H$63971,3,FALSE)</f>
        <v>NO TIENE</v>
      </c>
      <c r="H230" s="29" t="str">
        <f>VLOOKUP(N230,Revistas!$B$2:$H$63971,4,FALSE)</f>
        <v>NO TIENE</v>
      </c>
      <c r="I230" s="29" t="str">
        <f>VLOOKUP(N230,Revistas!$B$2:$H$63971,5,FALSE)</f>
        <v>NO TIENE</v>
      </c>
      <c r="J230" s="29" t="str">
        <f>VLOOKUP(N230,Revistas!$B$2:$H$63971,6,FALSE)</f>
        <v>NO</v>
      </c>
      <c r="K230" s="28" t="s">
        <v>586</v>
      </c>
      <c r="L230" s="28" t="s">
        <v>587</v>
      </c>
      <c r="M230" s="29">
        <v>0</v>
      </c>
      <c r="N230" s="29" t="s">
        <v>588</v>
      </c>
      <c r="O230" s="29" t="s">
        <v>589</v>
      </c>
      <c r="P230" s="29">
        <v>2018</v>
      </c>
      <c r="Q230" s="29">
        <v>14</v>
      </c>
      <c r="R230" s="29">
        <v>1</v>
      </c>
      <c r="S230" s="29">
        <v>9</v>
      </c>
      <c r="T230" s="29">
        <v>19</v>
      </c>
      <c r="U230" s="29">
        <v>28029551</v>
      </c>
    </row>
    <row r="231" spans="1:76" x14ac:dyDescent="0.25">
      <c r="B231" s="28" t="s">
        <v>4433</v>
      </c>
      <c r="C231" s="28" t="s">
        <v>4434</v>
      </c>
      <c r="D231" s="28" t="s">
        <v>2647</v>
      </c>
      <c r="E231" s="28" t="s">
        <v>10</v>
      </c>
      <c r="F231" s="29">
        <f>VLOOKUP(N231,Revistas!$B$2:$H$63971,2,FALSE)</f>
        <v>1.921</v>
      </c>
      <c r="G231" s="29" t="str">
        <f>VLOOKUP(N231,Revistas!$B$2:$H$63971,3,FALSE)</f>
        <v>Q2</v>
      </c>
      <c r="H231" s="29" t="str">
        <f>VLOOKUP(N231,Revistas!$B$2:$H$63971,4,FALSE)</f>
        <v>PEDIATRICS - SCIE</v>
      </c>
      <c r="I231" s="29" t="str">
        <f>VLOOKUP(N231,Revistas!$B$2:$H$63971,5,FALSE)</f>
        <v>53/121</v>
      </c>
      <c r="J231" s="29" t="str">
        <f>VLOOKUP(N231,Revistas!$B$2:$H$63971,6,FALSE)</f>
        <v>NO</v>
      </c>
      <c r="K231" s="28" t="s">
        <v>4435</v>
      </c>
      <c r="L231" s="28" t="s">
        <v>4436</v>
      </c>
      <c r="M231" s="29">
        <v>0</v>
      </c>
      <c r="N231" s="29" t="s">
        <v>2648</v>
      </c>
      <c r="O231" s="29" t="s">
        <v>224</v>
      </c>
      <c r="P231" s="29">
        <v>2018</v>
      </c>
      <c r="Q231" s="29">
        <v>177</v>
      </c>
      <c r="R231" s="29">
        <v>2</v>
      </c>
      <c r="S231" s="29">
        <v>181</v>
      </c>
      <c r="T231" s="29">
        <v>192</v>
      </c>
      <c r="U231" s="29">
        <v>29285648</v>
      </c>
    </row>
    <row r="232" spans="1:76" x14ac:dyDescent="0.25">
      <c r="B232" s="28" t="s">
        <v>1607</v>
      </c>
      <c r="C232" s="28" t="s">
        <v>1608</v>
      </c>
      <c r="D232" s="28" t="s">
        <v>1609</v>
      </c>
      <c r="E232" s="28" t="s">
        <v>10</v>
      </c>
      <c r="F232" s="29" t="str">
        <f>VLOOKUP(N232,Revistas!$B$2:$H$63971,2,FALSE)</f>
        <v>NO TIENE</v>
      </c>
      <c r="G232" s="29" t="str">
        <f>VLOOKUP(N232,Revistas!$B$2:$H$63971,3,FALSE)</f>
        <v>NO TIENE</v>
      </c>
      <c r="H232" s="29" t="str">
        <f>VLOOKUP(N232,Revistas!$B$2:$H$63971,4,FALSE)</f>
        <v>NO TIENE</v>
      </c>
      <c r="I232" s="29" t="str">
        <f>VLOOKUP(N232,Revistas!$B$2:$H$63971,5,FALSE)</f>
        <v>NO TIENE</v>
      </c>
      <c r="J232" s="29" t="str">
        <f>VLOOKUP(N232,Revistas!$B$2:$H$63971,6,FALSE)</f>
        <v>NO</v>
      </c>
      <c r="K232" s="28" t="s">
        <v>1610</v>
      </c>
      <c r="L232" s="28" t="s">
        <v>1611</v>
      </c>
      <c r="M232" s="29">
        <v>0</v>
      </c>
      <c r="N232" s="29" t="s">
        <v>1612</v>
      </c>
      <c r="O232" s="29" t="s">
        <v>589</v>
      </c>
      <c r="P232" s="29">
        <v>2018</v>
      </c>
      <c r="Q232" s="29">
        <v>25</v>
      </c>
      <c r="R232" s="29">
        <v>1</v>
      </c>
      <c r="S232" s="29">
        <v>12</v>
      </c>
      <c r="T232" s="29">
        <v>16</v>
      </c>
      <c r="U232" s="29"/>
    </row>
    <row r="233" spans="1:76" x14ac:dyDescent="0.25">
      <c r="B233" s="28" t="s">
        <v>966</v>
      </c>
      <c r="C233" s="28" t="s">
        <v>1394</v>
      </c>
      <c r="D233" s="28" t="s">
        <v>939</v>
      </c>
      <c r="E233" s="28" t="s">
        <v>10</v>
      </c>
      <c r="F233" s="29" t="str">
        <f>VLOOKUP(N233,Revistas!$B$2:$H$63971,2,FALSE)</f>
        <v>NO TIENE</v>
      </c>
      <c r="G233" s="29" t="str">
        <f>VLOOKUP(N233,Revistas!$B$2:$H$63971,3,FALSE)</f>
        <v>NO TIENE</v>
      </c>
      <c r="H233" s="29" t="str">
        <f>VLOOKUP(N233,Revistas!$B$2:$H$63971,4,FALSE)</f>
        <v>NO TIENE</v>
      </c>
      <c r="I233" s="29" t="str">
        <f>VLOOKUP(N233,Revistas!$B$2:$H$63971,5,FALSE)</f>
        <v>NO TIENE</v>
      </c>
      <c r="J233" s="29" t="str">
        <f>VLOOKUP(N233,Revistas!$B$2:$H$63971,6,FALSE)</f>
        <v>NO</v>
      </c>
      <c r="K233" s="28" t="s">
        <v>968</v>
      </c>
      <c r="L233" s="28"/>
      <c r="M233" s="29" t="s">
        <v>140</v>
      </c>
      <c r="N233" s="29" t="s">
        <v>942</v>
      </c>
      <c r="O233" s="29" t="s">
        <v>967</v>
      </c>
      <c r="P233" s="29">
        <v>2018</v>
      </c>
      <c r="Q233" s="29">
        <v>53</v>
      </c>
      <c r="R233" s="29">
        <v>2</v>
      </c>
      <c r="S233" s="29">
        <v>81</v>
      </c>
      <c r="T233" s="29">
        <v>84</v>
      </c>
      <c r="U233" s="29">
        <v>28784246</v>
      </c>
    </row>
    <row r="234" spans="1:76" x14ac:dyDescent="0.25">
      <c r="B234" s="28" t="s">
        <v>48</v>
      </c>
      <c r="C234" s="28" t="s">
        <v>49</v>
      </c>
      <c r="D234" s="28" t="s">
        <v>50</v>
      </c>
      <c r="E234" s="28" t="s">
        <v>10</v>
      </c>
      <c r="F234" s="29">
        <f>VLOOKUP(N234,Revistas!$B$2:$H$63971,2,FALSE)</f>
        <v>0.74299999999999999</v>
      </c>
      <c r="G234" s="29" t="str">
        <f>VLOOKUP(N234,Revistas!$B$2:$H$63971,3,FALSE)</f>
        <v>Q4</v>
      </c>
      <c r="H234" s="29" t="str">
        <f>VLOOKUP(N234,Revistas!$B$2:$H$63971,4,FALSE)</f>
        <v>CLINICAL NEUROLOGY</v>
      </c>
      <c r="I234" s="29" t="str">
        <f>VLOOKUP(N234,Revistas!$B$2:$H$63971,5,FALSE)</f>
        <v>177/194</v>
      </c>
      <c r="J234" s="29" t="str">
        <f>VLOOKUP(N234,Revistas!$B$2:$H$63971,6,FALSE)</f>
        <v>NO</v>
      </c>
      <c r="K234" s="28" t="s">
        <v>51</v>
      </c>
      <c r="L234" s="28" t="s">
        <v>52</v>
      </c>
      <c r="M234" s="29">
        <v>0</v>
      </c>
      <c r="N234" s="29" t="s">
        <v>53</v>
      </c>
      <c r="O234" s="30">
        <v>36923</v>
      </c>
      <c r="P234" s="29">
        <v>2018</v>
      </c>
      <c r="Q234" s="29">
        <v>66</v>
      </c>
      <c r="R234" s="29">
        <v>3</v>
      </c>
      <c r="S234" s="29">
        <v>69</v>
      </c>
      <c r="T234" s="29">
        <v>80</v>
      </c>
      <c r="U234" s="29">
        <v>29368325</v>
      </c>
    </row>
    <row r="235" spans="1:76" x14ac:dyDescent="0.25">
      <c r="B235" s="28" t="s">
        <v>438</v>
      </c>
      <c r="C235" s="28" t="s">
        <v>439</v>
      </c>
      <c r="D235" s="28" t="s">
        <v>434</v>
      </c>
      <c r="E235" s="28" t="s">
        <v>24</v>
      </c>
      <c r="F235" s="29">
        <f>VLOOKUP(N235,Revistas!$B$2:$H$63971,2,FALSE)</f>
        <v>1.714</v>
      </c>
      <c r="G235" s="29" t="str">
        <f>VLOOKUP(N235,Revistas!$B$2:$H$63971,3,FALSE)</f>
        <v>Q3</v>
      </c>
      <c r="H235" s="29" t="str">
        <f>VLOOKUP(N235,Revistas!$B$2:$H$63971,4,FALSE)</f>
        <v>MICROBIOLOGY</v>
      </c>
      <c r="I235" s="29" t="str">
        <f>VLOOKUP(N235,Revistas!$B$2:$H$63971,5,FALSE)</f>
        <v>88/124</v>
      </c>
      <c r="J235" s="29" t="str">
        <f>VLOOKUP(N235,Revistas!$B$2:$H$63971,6,FALSE)</f>
        <v>NO</v>
      </c>
      <c r="K235" s="28" t="s">
        <v>440</v>
      </c>
      <c r="L235" s="28" t="s">
        <v>441</v>
      </c>
      <c r="M235" s="29">
        <v>0</v>
      </c>
      <c r="N235" s="29" t="s">
        <v>437</v>
      </c>
      <c r="O235" s="29" t="s">
        <v>33</v>
      </c>
      <c r="P235" s="29">
        <v>2018</v>
      </c>
      <c r="Q235" s="29">
        <v>36</v>
      </c>
      <c r="R235" s="29">
        <v>3</v>
      </c>
      <c r="S235" s="29">
        <v>202</v>
      </c>
      <c r="T235" s="29">
        <v>202</v>
      </c>
      <c r="U235" s="29">
        <v>28651786</v>
      </c>
    </row>
    <row r="236" spans="1:76" x14ac:dyDescent="0.25">
      <c r="B236" s="28" t="s">
        <v>4568</v>
      </c>
      <c r="C236" s="28" t="s">
        <v>4569</v>
      </c>
      <c r="D236" s="28" t="s">
        <v>3502</v>
      </c>
      <c r="E236" s="28" t="s">
        <v>10</v>
      </c>
      <c r="F236" s="29">
        <f>VLOOKUP(N236,Revistas!$B$2:$H$63971,2,FALSE)</f>
        <v>4.6630000000000003</v>
      </c>
      <c r="G236" s="29" t="str">
        <f>VLOOKUP(N236,Revistas!$B$2:$H$63971,3,FALSE)</f>
        <v>Q1</v>
      </c>
      <c r="H236" s="29" t="str">
        <f>VLOOKUP(N236,Revistas!$B$2:$H$63971,4,FALSE)</f>
        <v>VIROLOGY - SCIE</v>
      </c>
      <c r="I236" s="29" t="str">
        <f>VLOOKUP(N236,Revistas!$B$2:$H$63971,5,FALSE)</f>
        <v>6 DE 33</v>
      </c>
      <c r="J236" s="29" t="str">
        <f>VLOOKUP(N236,Revistas!$B$2:$H$63971,6,FALSE)</f>
        <v>NO</v>
      </c>
      <c r="K236" s="28" t="s">
        <v>4570</v>
      </c>
      <c r="L236" s="28" t="s">
        <v>4571</v>
      </c>
      <c r="M236" s="29">
        <v>0</v>
      </c>
      <c r="N236" s="29" t="s">
        <v>3503</v>
      </c>
      <c r="O236" s="29" t="s">
        <v>73</v>
      </c>
      <c r="P236" s="29">
        <v>2018</v>
      </c>
      <c r="Q236" s="29">
        <v>92</v>
      </c>
      <c r="R236" s="29">
        <v>2</v>
      </c>
      <c r="S236" s="29"/>
      <c r="T236" s="29" t="s">
        <v>4572</v>
      </c>
      <c r="U236" s="29">
        <v>29093082</v>
      </c>
    </row>
    <row r="237" spans="1:76" x14ac:dyDescent="0.25">
      <c r="B237" s="28" t="s">
        <v>1484</v>
      </c>
      <c r="C237" s="28" t="s">
        <v>1485</v>
      </c>
      <c r="D237" s="28" t="s">
        <v>1486</v>
      </c>
      <c r="E237" s="28" t="s">
        <v>10</v>
      </c>
      <c r="F237" s="29">
        <f>VLOOKUP(N237,Revistas!$B$2:$H$63971,2,FALSE)</f>
        <v>1.3129999999999999</v>
      </c>
      <c r="G237" s="29" t="str">
        <f>VLOOKUP(N237,Revistas!$B$2:$H$63971,3,FALSE)</f>
        <v>Q3</v>
      </c>
      <c r="H237" s="29" t="str">
        <f>VLOOKUP(N237,Revistas!$B$2:$H$63971,4,FALSE)</f>
        <v>SURGERY</v>
      </c>
      <c r="I237" s="29" t="str">
        <f>VLOOKUP(N237,Revistas!$B$2:$H$63971,5,FALSE)</f>
        <v>127/196</v>
      </c>
      <c r="J237" s="29" t="str">
        <f>VLOOKUP(N237,Revistas!$B$2:$H$63971,6,FALSE)</f>
        <v>NO</v>
      </c>
      <c r="K237" s="28" t="s">
        <v>1487</v>
      </c>
      <c r="L237" s="28" t="s">
        <v>1488</v>
      </c>
      <c r="M237" s="29">
        <v>1</v>
      </c>
      <c r="N237" s="29" t="s">
        <v>1489</v>
      </c>
      <c r="O237" s="29" t="s">
        <v>224</v>
      </c>
      <c r="P237" s="29">
        <v>2018</v>
      </c>
      <c r="Q237" s="29">
        <v>28</v>
      </c>
      <c r="R237" s="29">
        <v>1</v>
      </c>
      <c r="S237" s="29">
        <v>1</v>
      </c>
      <c r="T237" s="29">
        <v>5</v>
      </c>
      <c r="U237" s="29">
        <v>28709163</v>
      </c>
    </row>
    <row r="238" spans="1:76" x14ac:dyDescent="0.25">
      <c r="B238" s="28" t="s">
        <v>1117</v>
      </c>
      <c r="C238" s="28" t="s">
        <v>1118</v>
      </c>
      <c r="D238" s="28" t="s">
        <v>1113</v>
      </c>
      <c r="E238" s="28" t="s">
        <v>10</v>
      </c>
      <c r="F238" s="29">
        <f>VLOOKUP(N238,Revistas!$B$2:$H$63971,2,FALSE)</f>
        <v>1.181</v>
      </c>
      <c r="G238" s="29" t="str">
        <f>VLOOKUP(N238,Revistas!$B$2:$H$63971,3,FALSE)</f>
        <v>Q4</v>
      </c>
      <c r="H238" s="29" t="str">
        <f>VLOOKUP(N238,Revistas!$B$2:$H$63971,4,FALSE)</f>
        <v>UROLOGY &amp; NEPHROLOGY - SCIE</v>
      </c>
      <c r="I238" s="29" t="str">
        <f>VLOOKUP(N238,Revistas!$B$2:$H$63971,5,FALSE)</f>
        <v>60/76</v>
      </c>
      <c r="J238" s="29" t="str">
        <f>VLOOKUP(N238,Revistas!$B$2:$H$63971,6,FALSE)</f>
        <v>NO</v>
      </c>
      <c r="K238" s="28" t="s">
        <v>1119</v>
      </c>
      <c r="L238" s="28" t="s">
        <v>1120</v>
      </c>
      <c r="M238" s="29">
        <v>0</v>
      </c>
      <c r="N238" s="29" t="s">
        <v>1116</v>
      </c>
      <c r="O238" s="29" t="s">
        <v>33</v>
      </c>
      <c r="P238" s="29">
        <v>2018</v>
      </c>
      <c r="Q238" s="29">
        <v>42</v>
      </c>
      <c r="R238" s="29">
        <v>2</v>
      </c>
      <c r="S238" s="29">
        <v>114</v>
      </c>
      <c r="T238" s="29">
        <v>120</v>
      </c>
      <c r="U238" s="29">
        <v>29102054</v>
      </c>
    </row>
    <row r="239" spans="1:76" x14ac:dyDescent="0.25">
      <c r="B239" s="28" t="s">
        <v>963</v>
      </c>
      <c r="C239" s="28" t="s">
        <v>962</v>
      </c>
      <c r="D239" s="28" t="s">
        <v>4339</v>
      </c>
      <c r="E239" s="28" t="s">
        <v>10</v>
      </c>
      <c r="F239" s="29" t="str">
        <f>VLOOKUP(N239,Revistas!$B$2:$H$63971,2,FALSE)</f>
        <v>NO TIENE</v>
      </c>
      <c r="G239" s="29" t="str">
        <f>VLOOKUP(N239,Revistas!$B$2:$H$63971,3,FALSE)</f>
        <v>NO TIENE</v>
      </c>
      <c r="H239" s="29" t="str">
        <f>VLOOKUP(N239,Revistas!$B$2:$H$63971,4,FALSE)</f>
        <v>NO TIENE</v>
      </c>
      <c r="I239" s="29" t="str">
        <f>VLOOKUP(N239,Revistas!$B$2:$H$63971,5,FALSE)</f>
        <v>NO TIENE</v>
      </c>
      <c r="J239" s="29" t="str">
        <f>VLOOKUP(N239,Revistas!$B$2:$H$63971,6,FALSE)</f>
        <v>NO</v>
      </c>
      <c r="K239" s="28" t="s">
        <v>965</v>
      </c>
      <c r="L239" s="28"/>
      <c r="M239" s="29" t="s">
        <v>140</v>
      </c>
      <c r="N239" s="29" t="s">
        <v>421</v>
      </c>
      <c r="O239" s="29" t="s">
        <v>964</v>
      </c>
      <c r="P239" s="29">
        <v>2018</v>
      </c>
      <c r="Q239" s="29">
        <v>30</v>
      </c>
      <c r="R239" s="29">
        <v>2</v>
      </c>
      <c r="S239" s="29">
        <v>49</v>
      </c>
      <c r="T239" s="29">
        <v>55</v>
      </c>
      <c r="U239" s="29">
        <v>28939054</v>
      </c>
    </row>
    <row r="240" spans="1:76" x14ac:dyDescent="0.25">
      <c r="B240" s="28" t="s">
        <v>1146</v>
      </c>
      <c r="C240" s="28" t="s">
        <v>1145</v>
      </c>
      <c r="D240" s="28" t="s">
        <v>1133</v>
      </c>
      <c r="E240" s="28" t="s">
        <v>10</v>
      </c>
      <c r="F240" s="29" t="str">
        <f>VLOOKUP(N240,Revistas!$B$2:$H$63971,2,FALSE)</f>
        <v>NO TIENE</v>
      </c>
      <c r="G240" s="29" t="str">
        <f>VLOOKUP(N240,Revistas!$B$2:$H$63971,3,FALSE)</f>
        <v>NO TIENE</v>
      </c>
      <c r="H240" s="29" t="str">
        <f>VLOOKUP(N240,Revistas!$B$2:$H$63971,4,FALSE)</f>
        <v>NO TIENE</v>
      </c>
      <c r="I240" s="29" t="str">
        <f>VLOOKUP(N240,Revistas!$B$2:$H$63971,5,FALSE)</f>
        <v>NO TIENE</v>
      </c>
      <c r="J240" s="29" t="str">
        <f>VLOOKUP(N240,Revistas!$B$2:$H$63971,6,FALSE)</f>
        <v>NO</v>
      </c>
      <c r="K240" s="28" t="s">
        <v>1148</v>
      </c>
      <c r="L240" s="28"/>
      <c r="M240" s="29" t="s">
        <v>140</v>
      </c>
      <c r="N240" s="29" t="s">
        <v>1136</v>
      </c>
      <c r="O240" s="29" t="s">
        <v>1147</v>
      </c>
      <c r="P240" s="29">
        <v>2018</v>
      </c>
      <c r="Q240" s="29"/>
      <c r="R240" s="29"/>
      <c r="S240" s="29"/>
      <c r="T240" s="29"/>
      <c r="U240" s="29">
        <v>29477797</v>
      </c>
    </row>
    <row r="241" spans="2:76" x14ac:dyDescent="0.25">
      <c r="B241" s="28" t="s">
        <v>4379</v>
      </c>
      <c r="C241" s="28" t="s">
        <v>4380</v>
      </c>
      <c r="D241" s="28" t="s">
        <v>565</v>
      </c>
      <c r="E241" s="28" t="s">
        <v>198</v>
      </c>
      <c r="F241" s="29">
        <f>VLOOKUP(N241,Revistas!$B$2:$H$63971,2,FALSE)</f>
        <v>12.811</v>
      </c>
      <c r="G241" s="29" t="str">
        <f>VLOOKUP(N241,Revistas!$B$2:$H$63971,3,FALSE)</f>
        <v>Q1</v>
      </c>
      <c r="H241" s="29" t="str">
        <f>VLOOKUP(N241,Revistas!$B$2:$H$63971,4,FALSE)</f>
        <v>RHEUMATOLOGY - SCIE</v>
      </c>
      <c r="I241" s="29" t="str">
        <f>VLOOKUP(N241,Revistas!$B$2:$H$63971,5,FALSE)</f>
        <v>1 DE 30</v>
      </c>
      <c r="J241" s="29" t="str">
        <f>VLOOKUP(N241,Revistas!$B$2:$H$63971,6,FALSE)</f>
        <v>SI</v>
      </c>
      <c r="K241" s="28" t="s">
        <v>4381</v>
      </c>
      <c r="L241" s="28" t="s">
        <v>4382</v>
      </c>
      <c r="M241" s="29">
        <v>0</v>
      </c>
      <c r="N241" s="29" t="s">
        <v>568</v>
      </c>
      <c r="O241" s="29" t="s">
        <v>21</v>
      </c>
      <c r="P241" s="29">
        <v>2018</v>
      </c>
      <c r="Q241" s="29">
        <v>77</v>
      </c>
      <c r="R241" s="29">
        <v>4</v>
      </c>
      <c r="S241" s="29">
        <v>473</v>
      </c>
      <c r="T241" s="29">
        <v>475</v>
      </c>
      <c r="U241" s="29">
        <v>29306871</v>
      </c>
    </row>
    <row r="242" spans="2:76" x14ac:dyDescent="0.25">
      <c r="B242" s="28" t="s">
        <v>1497</v>
      </c>
      <c r="C242" s="28" t="s">
        <v>1498</v>
      </c>
      <c r="D242" s="28" t="s">
        <v>1486</v>
      </c>
      <c r="E242" s="28" t="s">
        <v>10</v>
      </c>
      <c r="F242" s="29">
        <f>VLOOKUP(N242,Revistas!$B$2:$H$63971,2,FALSE)</f>
        <v>1.3129999999999999</v>
      </c>
      <c r="G242" s="29" t="str">
        <f>VLOOKUP(N242,Revistas!$B$2:$H$63971,3,FALSE)</f>
        <v>Q3</v>
      </c>
      <c r="H242" s="29" t="str">
        <f>VLOOKUP(N242,Revistas!$B$2:$H$63971,4,FALSE)</f>
        <v>SURGERY</v>
      </c>
      <c r="I242" s="29" t="str">
        <f>VLOOKUP(N242,Revistas!$B$2:$H$63971,5,FALSE)</f>
        <v>127/196</v>
      </c>
      <c r="J242" s="29" t="str">
        <f>VLOOKUP(N242,Revistas!$B$2:$H$63971,6,FALSE)</f>
        <v>NO</v>
      </c>
      <c r="K242" s="28" t="s">
        <v>1499</v>
      </c>
      <c r="L242" s="28" t="s">
        <v>1500</v>
      </c>
      <c r="M242" s="29">
        <v>0</v>
      </c>
      <c r="N242" s="29" t="s">
        <v>1489</v>
      </c>
      <c r="O242" s="29" t="s">
        <v>224</v>
      </c>
      <c r="P242" s="29">
        <v>2018</v>
      </c>
      <c r="Q242" s="29">
        <v>28</v>
      </c>
      <c r="R242" s="29">
        <v>1</v>
      </c>
      <c r="S242" s="29">
        <v>101</v>
      </c>
      <c r="T242" s="29">
        <v>104</v>
      </c>
      <c r="U242" s="29">
        <v>28946166</v>
      </c>
    </row>
    <row r="243" spans="2:76" x14ac:dyDescent="0.25">
      <c r="B243" s="28" t="s">
        <v>4429</v>
      </c>
      <c r="C243" s="28" t="s">
        <v>4430</v>
      </c>
      <c r="D243" s="28" t="s">
        <v>1486</v>
      </c>
      <c r="E243" s="28" t="s">
        <v>10</v>
      </c>
      <c r="F243" s="29">
        <f>VLOOKUP(N243,Revistas!$B$2:$H$63971,2,FALSE)</f>
        <v>1.3129999999999999</v>
      </c>
      <c r="G243" s="29" t="str">
        <f>VLOOKUP(N243,Revistas!$B$2:$H$63971,3,FALSE)</f>
        <v>Q3</v>
      </c>
      <c r="H243" s="29" t="str">
        <f>VLOOKUP(N243,Revistas!$B$2:$H$63971,4,FALSE)</f>
        <v>SURGERY</v>
      </c>
      <c r="I243" s="29" t="str">
        <f>VLOOKUP(N243,Revistas!$B$2:$H$63971,5,FALSE)</f>
        <v>127/196</v>
      </c>
      <c r="J243" s="29" t="str">
        <f>VLOOKUP(N243,Revistas!$B$2:$H$63971,6,FALSE)</f>
        <v>NO</v>
      </c>
      <c r="K243" s="28" t="s">
        <v>4431</v>
      </c>
      <c r="L243" s="28" t="s">
        <v>4432</v>
      </c>
      <c r="M243" s="29">
        <v>0</v>
      </c>
      <c r="N243" s="29" t="s">
        <v>1489</v>
      </c>
      <c r="O243" s="29" t="s">
        <v>224</v>
      </c>
      <c r="P243" s="29">
        <v>2018</v>
      </c>
      <c r="Q243" s="29">
        <v>28</v>
      </c>
      <c r="R243" s="29">
        <v>1</v>
      </c>
      <c r="S243" s="29">
        <v>105</v>
      </c>
      <c r="T243" s="29">
        <v>108</v>
      </c>
      <c r="U243" s="29">
        <v>29294506</v>
      </c>
    </row>
    <row r="244" spans="2:76" x14ac:dyDescent="0.25">
      <c r="B244" s="32" t="s">
        <v>1046</v>
      </c>
      <c r="C244" s="32" t="s">
        <v>1045</v>
      </c>
      <c r="D244" s="32" t="s">
        <v>878</v>
      </c>
      <c r="E244" s="32" t="s">
        <v>10</v>
      </c>
      <c r="F244" s="29">
        <f>VLOOKUP(N244,Revistas!$B$2:$H$63971,2,FALSE)</f>
        <v>2.9790000000000001</v>
      </c>
      <c r="G244" s="29" t="str">
        <f>VLOOKUP(N244,Revistas!$B$2:$H$63971,3,FALSE)</f>
        <v>Q2</v>
      </c>
      <c r="H244" s="29" t="str">
        <f>VLOOKUP(N244,Revistas!$B$2:$H$63971,4,FALSE)</f>
        <v>RESPIRATORY SYSTEM</v>
      </c>
      <c r="I244" s="29" t="str">
        <f>VLOOKUP(N244,Revistas!$B$2:$H$63971,5,FALSE)</f>
        <v>21/59</v>
      </c>
      <c r="J244" s="29" t="str">
        <f>VLOOKUP(N244,Revistas!$B$2:$H$63971,6,FALSE)</f>
        <v>NO</v>
      </c>
      <c r="K244" s="32" t="s">
        <v>1048</v>
      </c>
      <c r="L244" s="32"/>
      <c r="M244" s="33" t="s">
        <v>140</v>
      </c>
      <c r="N244" s="33" t="s">
        <v>853</v>
      </c>
      <c r="O244" s="33" t="s">
        <v>1047</v>
      </c>
      <c r="P244" s="33">
        <v>2018</v>
      </c>
      <c r="Q244" s="33"/>
      <c r="R244" s="33"/>
      <c r="S244" s="33"/>
      <c r="T244" s="33"/>
      <c r="U244" s="33">
        <v>29566971</v>
      </c>
    </row>
    <row r="245" spans="2:76" x14ac:dyDescent="0.25">
      <c r="B245" s="28" t="s">
        <v>563</v>
      </c>
      <c r="C245" s="28" t="s">
        <v>564</v>
      </c>
      <c r="D245" s="28" t="s">
        <v>565</v>
      </c>
      <c r="E245" s="28" t="s">
        <v>24</v>
      </c>
      <c r="F245" s="29">
        <f>VLOOKUP(N245,Revistas!$B$2:$H$63971,2,FALSE)</f>
        <v>12.811</v>
      </c>
      <c r="G245" s="29" t="str">
        <f>VLOOKUP(N245,Revistas!$B$2:$H$63971,3,FALSE)</f>
        <v>Q1</v>
      </c>
      <c r="H245" s="29" t="str">
        <f>VLOOKUP(N245,Revistas!$B$2:$H$63971,4,FALSE)</f>
        <v>RHEUMATOLOGY - SCIE</v>
      </c>
      <c r="I245" s="29" t="str">
        <f>VLOOKUP(N245,Revistas!$B$2:$H$63971,5,FALSE)</f>
        <v>1 DE 30</v>
      </c>
      <c r="J245" s="29" t="str">
        <f>VLOOKUP(N245,Revistas!$B$2:$H$63971,6,FALSE)</f>
        <v>SI</v>
      </c>
      <c r="K245" s="28" t="s">
        <v>566</v>
      </c>
      <c r="L245" s="28" t="s">
        <v>567</v>
      </c>
      <c r="M245" s="29">
        <v>0</v>
      </c>
      <c r="N245" s="29" t="s">
        <v>568</v>
      </c>
      <c r="O245" s="29" t="s">
        <v>33</v>
      </c>
      <c r="P245" s="29">
        <v>2018</v>
      </c>
      <c r="Q245" s="29">
        <v>77</v>
      </c>
      <c r="R245" s="29">
        <v>3</v>
      </c>
      <c r="S245" s="29"/>
      <c r="T245" s="29"/>
      <c r="U245" s="29">
        <v>28258059</v>
      </c>
    </row>
    <row r="246" spans="2:76" x14ac:dyDescent="0.25">
      <c r="B246" s="28" t="s">
        <v>619</v>
      </c>
      <c r="C246" s="28" t="s">
        <v>620</v>
      </c>
      <c r="D246" s="28" t="s">
        <v>621</v>
      </c>
      <c r="E246" s="28" t="s">
        <v>44</v>
      </c>
      <c r="F246" s="29">
        <f>VLOOKUP(N246,Revistas!$B$2:$H$63971,2,FALSE)</f>
        <v>2.714</v>
      </c>
      <c r="G246" s="29" t="str">
        <f>VLOOKUP(N246,Revistas!$B$2:$H$63971,3,FALSE)</f>
        <v>Q1</v>
      </c>
      <c r="H246" s="29" t="str">
        <f>VLOOKUP(N246,Revistas!$B$2:$H$63971,4,FALSE)</f>
        <v>MEDICINA, GENERAL &amp; INTERNAL</v>
      </c>
      <c r="I246" s="29" t="str">
        <f>VLOOKUP(N246,Revistas!$B$2:$H$63971,5,FALSE)</f>
        <v>34/154</v>
      </c>
      <c r="J246" s="29" t="str">
        <f>VLOOKUP(N246,Revistas!$B$2:$H$63971,6,FALSE)</f>
        <v>NO</v>
      </c>
      <c r="K246" s="28" t="s">
        <v>622</v>
      </c>
      <c r="L246" s="28" t="s">
        <v>623</v>
      </c>
      <c r="M246" s="29">
        <v>0</v>
      </c>
      <c r="N246" s="29" t="s">
        <v>624</v>
      </c>
      <c r="O246" s="29" t="s">
        <v>21</v>
      </c>
      <c r="P246" s="29">
        <v>2018</v>
      </c>
      <c r="Q246" s="29">
        <v>48</v>
      </c>
      <c r="R246" s="29">
        <v>4</v>
      </c>
      <c r="S246" s="29"/>
      <c r="T246" s="29" t="s">
        <v>625</v>
      </c>
      <c r="U246" s="29">
        <v>29394451</v>
      </c>
    </row>
    <row r="247" spans="2:76" x14ac:dyDescent="0.25">
      <c r="B247" s="28" t="s">
        <v>1197</v>
      </c>
      <c r="C247" s="28" t="s">
        <v>1198</v>
      </c>
      <c r="D247" s="28" t="s">
        <v>1175</v>
      </c>
      <c r="E247" s="28" t="s">
        <v>10</v>
      </c>
      <c r="F247" s="29">
        <f>VLOOKUP(N247,Revistas!$B$2:$H$63971,2,FALSE)</f>
        <v>3.3260000000000001</v>
      </c>
      <c r="G247" s="29" t="str">
        <f>VLOOKUP(N247,Revistas!$B$2:$H$63971,3,FALSE)</f>
        <v>Q2</v>
      </c>
      <c r="H247" s="29" t="str">
        <f>VLOOKUP(N247,Revistas!$B$2:$H$63971,4,FALSE)</f>
        <v>GENETICS &amp; HEREDITY - SCIE</v>
      </c>
      <c r="I247" s="29" t="str">
        <f>VLOOKUP(N247,Revistas!$B$2:$H$63971,5,FALSE)</f>
        <v>62/166</v>
      </c>
      <c r="J247" s="29" t="str">
        <f>VLOOKUP(N247,Revistas!$B$2:$H$63971,6,FALSE)</f>
        <v>NO</v>
      </c>
      <c r="K247" s="28" t="s">
        <v>1199</v>
      </c>
      <c r="L247" s="28" t="s">
        <v>1200</v>
      </c>
      <c r="M247" s="29">
        <v>0</v>
      </c>
      <c r="N247" s="29" t="s">
        <v>1178</v>
      </c>
      <c r="O247" s="29" t="s">
        <v>33</v>
      </c>
      <c r="P247" s="29">
        <v>2018</v>
      </c>
      <c r="Q247" s="29">
        <v>93</v>
      </c>
      <c r="R247" s="29">
        <v>3</v>
      </c>
      <c r="S247" s="29">
        <v>632</v>
      </c>
      <c r="T247" s="29">
        <v>639</v>
      </c>
      <c r="U247" s="29">
        <v>28857138</v>
      </c>
    </row>
    <row r="248" spans="2:76" x14ac:dyDescent="0.25">
      <c r="B248" s="28" t="s">
        <v>626</v>
      </c>
      <c r="C248" s="28" t="s">
        <v>627</v>
      </c>
      <c r="D248" s="28" t="s">
        <v>628</v>
      </c>
      <c r="E248" s="28" t="s">
        <v>10</v>
      </c>
      <c r="F248" s="29">
        <f>VLOOKUP(N248,Revistas!$B$2:$H$63971,2,FALSE)</f>
        <v>6.5129999999999999</v>
      </c>
      <c r="G248" s="29" t="str">
        <f>VLOOKUP(N248,Revistas!$B$2:$H$63971,3,FALSE)</f>
        <v>Q1</v>
      </c>
      <c r="H248" s="29" t="str">
        <f>VLOOKUP(N248,Revistas!$B$2:$H$63971,4,FALSE)</f>
        <v>ONCOLOGY</v>
      </c>
      <c r="I248" s="29" t="str">
        <f>VLOOKUP(N248,Revistas!$B$2:$H$63971,5,FALSE)</f>
        <v>24/217</v>
      </c>
      <c r="J248" s="29" t="str">
        <f>VLOOKUP(N248,Revistas!$B$2:$H$63971,6,FALSE)</f>
        <v>NO</v>
      </c>
      <c r="K248" s="28" t="s">
        <v>629</v>
      </c>
      <c r="L248" s="28" t="s">
        <v>630</v>
      </c>
      <c r="M248" s="29">
        <v>0</v>
      </c>
      <c r="N248" s="29" t="s">
        <v>631</v>
      </c>
      <c r="O248" s="30">
        <v>42036</v>
      </c>
      <c r="P248" s="29">
        <v>2018</v>
      </c>
      <c r="Q248" s="29">
        <v>142</v>
      </c>
      <c r="R248" s="29">
        <v>4</v>
      </c>
      <c r="S248" s="29">
        <v>792</v>
      </c>
      <c r="T248" s="29">
        <v>804</v>
      </c>
      <c r="U248" s="29">
        <v>29044515</v>
      </c>
    </row>
    <row r="249" spans="2:76" x14ac:dyDescent="0.25">
      <c r="B249" s="28" t="s">
        <v>929</v>
      </c>
      <c r="C249" s="28" t="s">
        <v>4336</v>
      </c>
      <c r="D249" s="28" t="s">
        <v>29</v>
      </c>
      <c r="E249" s="28" t="s">
        <v>10</v>
      </c>
      <c r="F249" s="29">
        <f>VLOOKUP(N249,Revistas!$B$2:$H$63971,2,FALSE)</f>
        <v>1.1399999999999999</v>
      </c>
      <c r="G249" s="29" t="str">
        <f>VLOOKUP(N249,Revistas!$B$2:$H$63971,3,FALSE)</f>
        <v>Q3</v>
      </c>
      <c r="H249" s="29" t="str">
        <f>VLOOKUP(N249,Revistas!$B$2:$H$63971,4,FALSE)</f>
        <v>PEDIATRICS - SCIE</v>
      </c>
      <c r="I249" s="29" t="str">
        <f>VLOOKUP(N249,Revistas!$B$2:$H$63971,5,FALSE)</f>
        <v>88/121/</v>
      </c>
      <c r="J249" s="29" t="str">
        <f>VLOOKUP(N249,Revistas!$B$2:$H$63971,6,FALSE)</f>
        <v>NO</v>
      </c>
      <c r="K249" s="28" t="s">
        <v>931</v>
      </c>
      <c r="L249" s="28"/>
      <c r="M249" s="29" t="s">
        <v>140</v>
      </c>
      <c r="N249" s="29" t="s">
        <v>781</v>
      </c>
      <c r="O249" s="29" t="s">
        <v>930</v>
      </c>
      <c r="P249" s="29">
        <v>2018</v>
      </c>
      <c r="Q249" s="29">
        <v>88</v>
      </c>
      <c r="R249" s="29">
        <v>4</v>
      </c>
      <c r="S249" s="29" t="s">
        <v>1390</v>
      </c>
      <c r="T249" s="29" t="s">
        <v>1389</v>
      </c>
      <c r="U249" s="29">
        <v>28648366</v>
      </c>
      <c r="BQ249" s="22"/>
      <c r="BR249" s="22"/>
      <c r="BS249" s="22"/>
      <c r="BT249" s="22"/>
      <c r="BU249" s="22"/>
      <c r="BV249" s="22"/>
      <c r="BW249" s="22"/>
      <c r="BX249" s="22"/>
    </row>
    <row r="250" spans="2:76" x14ac:dyDescent="0.25">
      <c r="B250" s="28" t="s">
        <v>1163</v>
      </c>
      <c r="C250" s="28" t="s">
        <v>1397</v>
      </c>
      <c r="D250" s="28" t="s">
        <v>2297</v>
      </c>
      <c r="E250" s="28" t="s">
        <v>10</v>
      </c>
      <c r="F250" s="29" t="str">
        <f>VLOOKUP(N250,Revistas!$B$2:$H$63971,2,FALSE)</f>
        <v>NO TIENE</v>
      </c>
      <c r="G250" s="29" t="str">
        <f>VLOOKUP(N250,Revistas!$B$2:$H$63971,3,FALSE)</f>
        <v>NO TIENE</v>
      </c>
      <c r="H250" s="29" t="str">
        <f>VLOOKUP(N250,Revistas!$B$2:$H$63971,4,FALSE)</f>
        <v>NO TIENE</v>
      </c>
      <c r="I250" s="29" t="str">
        <f>VLOOKUP(N250,Revistas!$B$2:$H$63971,5,FALSE)</f>
        <v>NO TIENE</v>
      </c>
      <c r="J250" s="29" t="str">
        <f>VLOOKUP(N250,Revistas!$B$2:$H$63971,6,FALSE)</f>
        <v>NO</v>
      </c>
      <c r="K250" s="28" t="s">
        <v>1165</v>
      </c>
      <c r="L250" s="28"/>
      <c r="M250" s="29" t="s">
        <v>140</v>
      </c>
      <c r="N250" s="29" t="s">
        <v>1166</v>
      </c>
      <c r="O250" s="29" t="s">
        <v>1164</v>
      </c>
      <c r="P250" s="29">
        <v>2018</v>
      </c>
      <c r="Q250" s="29">
        <v>31</v>
      </c>
      <c r="R250" s="29">
        <v>1</v>
      </c>
      <c r="S250" s="29">
        <v>15</v>
      </c>
      <c r="T250" s="29">
        <v>20</v>
      </c>
      <c r="U250" s="29">
        <v>29419953</v>
      </c>
    </row>
    <row r="251" spans="2:76" x14ac:dyDescent="0.25">
      <c r="B251" s="28" t="s">
        <v>1398</v>
      </c>
      <c r="C251" s="28" t="s">
        <v>1399</v>
      </c>
      <c r="D251" s="28" t="s">
        <v>1064</v>
      </c>
      <c r="E251" s="28" t="s">
        <v>10</v>
      </c>
      <c r="F251" s="29">
        <f>VLOOKUP(N251,Revistas!$B$2:$H$63971,2,FALSE)</f>
        <v>2.3530000000000002</v>
      </c>
      <c r="G251" s="29" t="str">
        <f>VLOOKUP(N251,Revistas!$B$2:$H$63971,3,FALSE)</f>
        <v>Q3</v>
      </c>
      <c r="H251" s="29" t="str">
        <f>VLOOKUP(N251,Revistas!$B$2:$H$63971,4,FALSE)</f>
        <v>ONCOLOGY</v>
      </c>
      <c r="I251" s="29" t="str">
        <f>VLOOKUP(N251,Revistas!$B$2:$H$63971,5,FALSE)</f>
        <v>141/217</v>
      </c>
      <c r="J251" s="29" t="str">
        <f>VLOOKUP(N251,Revistas!$B$2:$H$63971,6,FALSE)</f>
        <v>NO</v>
      </c>
      <c r="K251" s="28" t="s">
        <v>1400</v>
      </c>
      <c r="L251" s="28" t="s">
        <v>1401</v>
      </c>
      <c r="M251" s="29">
        <v>1</v>
      </c>
      <c r="N251" s="29" t="s">
        <v>1067</v>
      </c>
      <c r="O251" s="29" t="s">
        <v>33</v>
      </c>
      <c r="P251" s="29">
        <v>2018</v>
      </c>
      <c r="Q251" s="29">
        <v>20</v>
      </c>
      <c r="R251" s="29">
        <v>3</v>
      </c>
      <c r="S251" s="29">
        <v>274</v>
      </c>
      <c r="T251" s="29">
        <v>285</v>
      </c>
      <c r="U251" s="29">
        <v>28815456</v>
      </c>
    </row>
    <row r="252" spans="2:76" x14ac:dyDescent="0.25">
      <c r="B252" s="28" t="s">
        <v>1398</v>
      </c>
      <c r="C252" s="28" t="s">
        <v>1402</v>
      </c>
      <c r="D252" s="28" t="s">
        <v>1064</v>
      </c>
      <c r="E252" s="28" t="s">
        <v>149</v>
      </c>
      <c r="F252" s="29">
        <f>VLOOKUP(N252,Revistas!$B$2:$H$63971,2,FALSE)</f>
        <v>2.3530000000000002</v>
      </c>
      <c r="G252" s="29" t="str">
        <f>VLOOKUP(N252,Revistas!$B$2:$H$63971,3,FALSE)</f>
        <v>Q3</v>
      </c>
      <c r="H252" s="29" t="str">
        <f>VLOOKUP(N252,Revistas!$B$2:$H$63971,4,FALSE)</f>
        <v>ONCOLOGY</v>
      </c>
      <c r="I252" s="29" t="str">
        <f>VLOOKUP(N252,Revistas!$B$2:$H$63971,5,FALSE)</f>
        <v>141/217</v>
      </c>
      <c r="J252" s="29" t="str">
        <f>VLOOKUP(N252,Revistas!$B$2:$H$63971,6,FALSE)</f>
        <v>NO</v>
      </c>
      <c r="K252" s="28" t="s">
        <v>1400</v>
      </c>
      <c r="L252" s="28" t="s">
        <v>1401</v>
      </c>
      <c r="M252" s="29">
        <v>0</v>
      </c>
      <c r="N252" s="29" t="s">
        <v>1067</v>
      </c>
      <c r="O252" s="29" t="s">
        <v>33</v>
      </c>
      <c r="P252" s="29">
        <v>2018</v>
      </c>
      <c r="Q252" s="29">
        <v>20</v>
      </c>
      <c r="R252" s="29">
        <v>3</v>
      </c>
      <c r="S252" s="29">
        <v>424</v>
      </c>
      <c r="T252" s="29">
        <v>424</v>
      </c>
      <c r="U252" s="29">
        <v>28933007</v>
      </c>
    </row>
    <row r="253" spans="2:76" x14ac:dyDescent="0.25">
      <c r="B253" s="28" t="s">
        <v>426</v>
      </c>
      <c r="C253" s="28" t="s">
        <v>427</v>
      </c>
      <c r="D253" s="28" t="s">
        <v>428</v>
      </c>
      <c r="E253" s="28" t="s">
        <v>10</v>
      </c>
      <c r="F253" s="29">
        <f>VLOOKUP(N253,Revistas!$B$2:$H$63971,2,FALSE)</f>
        <v>5.476</v>
      </c>
      <c r="G253" s="29" t="str">
        <f>VLOOKUP(N253,Revistas!$B$2:$H$63971,3,FALSE)</f>
        <v>Q1</v>
      </c>
      <c r="H253" s="29" t="str">
        <f>VLOOKUP(N253,Revistas!$B$2:$H$63971,4,FALSE)</f>
        <v>BIOCHEMISTRY &amp; MOLECULAR BIOLOGY</v>
      </c>
      <c r="I253" s="29" t="str">
        <f>VLOOKUP(N253,Revistas!$B$2:$H$63971,5,FALSE)</f>
        <v>45/286</v>
      </c>
      <c r="J253" s="29" t="str">
        <f>VLOOKUP(N253,Revistas!$B$2:$H$63971,6,FALSE)</f>
        <v>NO</v>
      </c>
      <c r="K253" s="28" t="s">
        <v>429</v>
      </c>
      <c r="L253" s="28" t="s">
        <v>430</v>
      </c>
      <c r="M253" s="29">
        <v>0</v>
      </c>
      <c r="N253" s="29" t="s">
        <v>431</v>
      </c>
      <c r="O253" s="29" t="s">
        <v>33</v>
      </c>
      <c r="P253" s="29">
        <v>2018</v>
      </c>
      <c r="Q253" s="29">
        <v>1864</v>
      </c>
      <c r="R253" s="29">
        <v>3</v>
      </c>
      <c r="S253" s="29">
        <v>831</v>
      </c>
      <c r="T253" s="29">
        <v>842</v>
      </c>
      <c r="U253" s="29">
        <v>29222072</v>
      </c>
    </row>
    <row r="254" spans="2:76" x14ac:dyDescent="0.25">
      <c r="B254" s="28" t="s">
        <v>498</v>
      </c>
      <c r="C254" s="28" t="s">
        <v>497</v>
      </c>
      <c r="D254" s="28" t="s">
        <v>499</v>
      </c>
      <c r="E254" s="28" t="s">
        <v>10</v>
      </c>
      <c r="F254" s="29">
        <f>VLOOKUP(N254,Revistas!$B$2:$H$63971,2,FALSE)</f>
        <v>4.1219999999999999</v>
      </c>
      <c r="G254" s="29" t="str">
        <f>VLOOKUP(N254,Revistas!$B$2:$H$63971,3,FALSE)</f>
        <v>Q1</v>
      </c>
      <c r="H254" s="29" t="str">
        <f>VLOOKUP(N254,Revistas!$B$2:$H$63971,4,FALSE)</f>
        <v>GASTROENTEROLOGY &amp; HEPATOLOGY - SCIE;</v>
      </c>
      <c r="I254" s="29" t="str">
        <f>VLOOKUP(N254,Revistas!$B$2:$H$63971,5,FALSE)</f>
        <v>16/79</v>
      </c>
      <c r="J254" s="29" t="str">
        <f>VLOOKUP(N254,Revistas!$B$2:$H$63971,6,FALSE)</f>
        <v>NO</v>
      </c>
      <c r="K254" s="28" t="s">
        <v>501</v>
      </c>
      <c r="L254" s="28"/>
      <c r="M254" s="29" t="s">
        <v>140</v>
      </c>
      <c r="N254" s="29" t="s">
        <v>502</v>
      </c>
      <c r="O254" s="29" t="s">
        <v>500</v>
      </c>
      <c r="P254" s="29">
        <v>2018</v>
      </c>
      <c r="Q254" s="29"/>
      <c r="R254" s="29"/>
      <c r="S254" s="29"/>
      <c r="T254" s="29"/>
      <c r="U254" s="29">
        <v>29476581</v>
      </c>
    </row>
    <row r="255" spans="2:76" x14ac:dyDescent="0.25">
      <c r="B255" s="28" t="s">
        <v>487</v>
      </c>
      <c r="C255" s="28" t="s">
        <v>488</v>
      </c>
      <c r="D255" s="28" t="s">
        <v>489</v>
      </c>
      <c r="E255" s="28" t="s">
        <v>10</v>
      </c>
      <c r="F255" s="29">
        <f>VLOOKUP(N255,Revistas!$B$2:$H$63971,2,FALSE)</f>
        <v>47.831000000000003</v>
      </c>
      <c r="G255" s="29" t="str">
        <f>VLOOKUP(N255,Revistas!$B$2:$H$63971,3,FALSE)</f>
        <v>Q1</v>
      </c>
      <c r="H255" s="29" t="str">
        <f>VLOOKUP(N255,Revistas!$B$2:$H$63971,4,FALSE)</f>
        <v>MEDICINA, GENERAL &amp; INTERNAL</v>
      </c>
      <c r="I255" s="29" t="str">
        <f>VLOOKUP(N255,Revistas!$B$2:$H$63971,5,FALSE)</f>
        <v>2/154</v>
      </c>
      <c r="J255" s="29" t="str">
        <f>VLOOKUP(N255,Revistas!$B$2:$H$63971,6,FALSE)</f>
        <v>SI</v>
      </c>
      <c r="K255" s="28" t="s">
        <v>490</v>
      </c>
      <c r="L255" s="28" t="s">
        <v>491</v>
      </c>
      <c r="M255" s="29">
        <v>1</v>
      </c>
      <c r="N255" s="29" t="s">
        <v>492</v>
      </c>
      <c r="O255" s="29" t="s">
        <v>73</v>
      </c>
      <c r="P255" s="29">
        <v>2018</v>
      </c>
      <c r="Q255" s="29">
        <v>5</v>
      </c>
      <c r="R255" s="29">
        <v>1</v>
      </c>
      <c r="S255" s="29" t="s">
        <v>493</v>
      </c>
      <c r="T255" s="29" t="s">
        <v>494</v>
      </c>
      <c r="U255" s="29">
        <v>28993180</v>
      </c>
    </row>
    <row r="256" spans="2:76" x14ac:dyDescent="0.25">
      <c r="B256" s="28" t="s">
        <v>715</v>
      </c>
      <c r="C256" s="28" t="s">
        <v>716</v>
      </c>
      <c r="D256" s="28" t="s">
        <v>717</v>
      </c>
      <c r="E256" s="28" t="s">
        <v>10</v>
      </c>
      <c r="F256" s="29">
        <f>VLOOKUP(N256,Revistas!$B$2:$H$63971,2,FALSE)</f>
        <v>2.476</v>
      </c>
      <c r="G256" s="29" t="str">
        <f>VLOOKUP(N256,Revistas!$B$2:$H$63971,3,FALSE)</f>
        <v>Q2</v>
      </c>
      <c r="H256" s="29" t="str">
        <f>VLOOKUP(N256,Revistas!$B$2:$H$63971,4,FALSE)</f>
        <v>BIOTECHNOLOGY &amp;APPLIED MICROBIOLOGY</v>
      </c>
      <c r="I256" s="29" t="str">
        <f>VLOOKUP(N256,Revistas!$B$2:$H$63971,5,FALSE)</f>
        <v>65/158</v>
      </c>
      <c r="J256" s="29" t="str">
        <f>VLOOKUP(N256,Revistas!$B$2:$H$63971,6,FALSE)</f>
        <v>NO</v>
      </c>
      <c r="K256" s="28" t="s">
        <v>718</v>
      </c>
      <c r="L256" s="28" t="s">
        <v>719</v>
      </c>
      <c r="M256" s="29">
        <v>0</v>
      </c>
      <c r="N256" s="29" t="s">
        <v>720</v>
      </c>
      <c r="O256" s="29"/>
      <c r="P256" s="29">
        <v>2018</v>
      </c>
      <c r="Q256" s="29"/>
      <c r="R256" s="29"/>
      <c r="S256" s="29"/>
      <c r="T256" s="29">
        <v>6415892</v>
      </c>
      <c r="U256" s="29"/>
    </row>
    <row r="257" spans="2:76" x14ac:dyDescent="0.25">
      <c r="B257" s="28" t="s">
        <v>4474</v>
      </c>
      <c r="C257" s="28" t="s">
        <v>4475</v>
      </c>
      <c r="D257" s="28" t="s">
        <v>2956</v>
      </c>
      <c r="E257" s="28" t="s">
        <v>10</v>
      </c>
      <c r="F257" s="29">
        <f>VLOOKUP(N257,Revistas!$B$2:$H$63971,2,FALSE)</f>
        <v>12.015000000000001</v>
      </c>
      <c r="G257" s="29" t="str">
        <f>VLOOKUP(N257,Revistas!$B$2:$H$63971,3,FALSE)</f>
        <v>Q1</v>
      </c>
      <c r="H257" s="29" t="str">
        <f>VLOOKUP(N257,Revistas!$B$2:$H$63971,4,FALSE)</f>
        <v>CRITICAL CARE MEDICINE - SCIE</v>
      </c>
      <c r="I257" s="29" t="str">
        <f>VLOOKUP(N257,Revistas!$B$2:$H$63971,5,FALSE)</f>
        <v>3 DE 33</v>
      </c>
      <c r="J257" s="29" t="str">
        <f>VLOOKUP(N257,Revistas!$B$2:$H$63971,6,FALSE)</f>
        <v>NO</v>
      </c>
      <c r="K257" s="28" t="s">
        <v>4476</v>
      </c>
      <c r="L257" s="28" t="s">
        <v>4477</v>
      </c>
      <c r="M257" s="29">
        <v>0</v>
      </c>
      <c r="N257" s="29" t="s">
        <v>2957</v>
      </c>
      <c r="O257" s="29" t="s">
        <v>73</v>
      </c>
      <c r="P257" s="29">
        <v>2018</v>
      </c>
      <c r="Q257" s="29">
        <v>44</v>
      </c>
      <c r="R257" s="29">
        <v>1</v>
      </c>
      <c r="S257" s="29">
        <v>61</v>
      </c>
      <c r="T257" s="29">
        <v>72</v>
      </c>
      <c r="U257" s="29">
        <v>29196794</v>
      </c>
    </row>
    <row r="258" spans="2:76" x14ac:dyDescent="0.25">
      <c r="B258" s="28" t="s">
        <v>1062</v>
      </c>
      <c r="C258" s="28" t="s">
        <v>1063</v>
      </c>
      <c r="D258" s="28" t="s">
        <v>1064</v>
      </c>
      <c r="E258" s="28" t="s">
        <v>10</v>
      </c>
      <c r="F258" s="29">
        <f>VLOOKUP(N258,Revistas!$B$2:$H$63971,2,FALSE)</f>
        <v>2.3530000000000002</v>
      </c>
      <c r="G258" s="29" t="str">
        <f>VLOOKUP(N258,Revistas!$B$2:$H$63971,3,FALSE)</f>
        <v>Q3</v>
      </c>
      <c r="H258" s="29" t="str">
        <f>VLOOKUP(N258,Revistas!$B$2:$H$63971,4,FALSE)</f>
        <v>ONCOLOGY</v>
      </c>
      <c r="I258" s="29" t="str">
        <f>VLOOKUP(N258,Revistas!$B$2:$H$63971,5,FALSE)</f>
        <v>141/217</v>
      </c>
      <c r="J258" s="29" t="str">
        <f>VLOOKUP(N258,Revistas!$B$2:$H$63971,6,FALSE)</f>
        <v>NO</v>
      </c>
      <c r="K258" s="28" t="s">
        <v>1065</v>
      </c>
      <c r="L258" s="28" t="s">
        <v>1066</v>
      </c>
      <c r="M258" s="29">
        <v>0</v>
      </c>
      <c r="N258" s="29" t="s">
        <v>1067</v>
      </c>
      <c r="O258" s="29" t="s">
        <v>21</v>
      </c>
      <c r="P258" s="29">
        <v>2018</v>
      </c>
      <c r="Q258" s="29">
        <v>20</v>
      </c>
      <c r="R258" s="29">
        <v>4</v>
      </c>
      <c r="S258" s="29">
        <v>517</v>
      </c>
      <c r="T258" s="29">
        <v>523</v>
      </c>
      <c r="U258" s="29">
        <v>28861742</v>
      </c>
    </row>
    <row r="259" spans="2:76" x14ac:dyDescent="0.25">
      <c r="B259" s="28" t="s">
        <v>4613</v>
      </c>
      <c r="C259" s="28" t="s">
        <v>4614</v>
      </c>
      <c r="D259" s="28" t="s">
        <v>1474</v>
      </c>
      <c r="E259" s="28" t="s">
        <v>44</v>
      </c>
      <c r="F259" s="29">
        <f>VLOOKUP(N259,Revistas!$B$2:$H$63971,2,FALSE)</f>
        <v>4.593</v>
      </c>
      <c r="G259" s="29" t="str">
        <f>VLOOKUP(N259,Revistas!$B$2:$H$63971,3,FALSE)</f>
        <v>Q2</v>
      </c>
      <c r="H259" s="29" t="str">
        <f>VLOOKUP(N259,Revistas!$B$2:$H$63971,4,FALSE)</f>
        <v>CELL BIOLOGY - SCIE</v>
      </c>
      <c r="I259" s="29" t="str">
        <f>VLOOKUP(N259,Revistas!$B$2:$H$63971,5,FALSE)</f>
        <v>56/190</v>
      </c>
      <c r="J259" s="29" t="str">
        <f>VLOOKUP(N259,Revistas!$B$2:$H$63971,6,FALSE)</f>
        <v>NO</v>
      </c>
      <c r="K259" s="28" t="s">
        <v>4615</v>
      </c>
      <c r="L259" s="28" t="s">
        <v>4616</v>
      </c>
      <c r="M259" s="29">
        <v>0</v>
      </c>
      <c r="N259" s="29" t="s">
        <v>1477</v>
      </c>
      <c r="O259" s="29"/>
      <c r="P259" s="29">
        <v>2018</v>
      </c>
      <c r="Q259" s="29"/>
      <c r="R259" s="29"/>
      <c r="S259" s="29"/>
      <c r="T259" s="29">
        <v>2450748</v>
      </c>
      <c r="U259" s="29"/>
    </row>
    <row r="260" spans="2:76" x14ac:dyDescent="0.25">
      <c r="B260" s="28" t="s">
        <v>983</v>
      </c>
      <c r="C260" s="28" t="s">
        <v>984</v>
      </c>
      <c r="D260" s="28" t="s">
        <v>615</v>
      </c>
      <c r="E260" s="28" t="s">
        <v>44</v>
      </c>
      <c r="F260" s="29">
        <f>VLOOKUP(N260,Revistas!$B$2:$H$63971,2,FALSE)</f>
        <v>6.3369999999999997</v>
      </c>
      <c r="G260" s="29" t="str">
        <f>VLOOKUP(N260,Revistas!$B$2:$H$63971,3,FALSE)</f>
        <v>Q1</v>
      </c>
      <c r="H260" s="29" t="str">
        <f>VLOOKUP(N260,Revistas!$B$2:$H$63971,4,FALSE)</f>
        <v>ENDOCRINOLOGY &amp; METABOLISM</v>
      </c>
      <c r="I260" s="29" t="str">
        <f>VLOOKUP(N260,Revistas!$B$2:$H$63971,5,FALSE)</f>
        <v>13/138</v>
      </c>
      <c r="J260" s="29" t="str">
        <f>VLOOKUP(N260,Revistas!$B$2:$H$63971,6,FALSE)</f>
        <v>SI</v>
      </c>
      <c r="K260" s="28" t="s">
        <v>985</v>
      </c>
      <c r="L260" s="28" t="s">
        <v>986</v>
      </c>
      <c r="M260" s="29">
        <v>0</v>
      </c>
      <c r="N260" s="29" t="s">
        <v>618</v>
      </c>
      <c r="O260" s="29" t="s">
        <v>73</v>
      </c>
      <c r="P260" s="29">
        <v>2018</v>
      </c>
      <c r="Q260" s="29"/>
      <c r="R260" s="29"/>
      <c r="S260" s="29"/>
      <c r="T260" s="29"/>
      <c r="U260" s="29">
        <v>29186975</v>
      </c>
    </row>
    <row r="261" spans="2:76" x14ac:dyDescent="0.25">
      <c r="B261" s="28" t="s">
        <v>4549</v>
      </c>
      <c r="C261" s="28" t="s">
        <v>4550</v>
      </c>
      <c r="D261" s="28" t="s">
        <v>3398</v>
      </c>
      <c r="E261" s="28" t="s">
        <v>10</v>
      </c>
      <c r="F261" s="29">
        <f>VLOOKUP(N261,Revistas!$B$2:$H$63971,2,FALSE)</f>
        <v>4.22</v>
      </c>
      <c r="G261" s="29" t="str">
        <f>VLOOKUP(N261,Revistas!$B$2:$H$63971,3,FALSE)</f>
        <v>Q1</v>
      </c>
      <c r="H261" s="29" t="str">
        <f>VLOOKUP(N261,Revistas!$B$2:$H$63971,4,FALSE)</f>
        <v>NUTRITION &amp; DIETETICS - SCIE</v>
      </c>
      <c r="I261" s="29" t="str">
        <f>VLOOKUP(N261,Revistas!$B$2:$H$63971,5,FALSE)</f>
        <v>15/81</v>
      </c>
      <c r="J261" s="29" t="str">
        <f>VLOOKUP(N261,Revistas!$B$2:$H$63971,6,FALSE)</f>
        <v>NO</v>
      </c>
      <c r="K261" s="28" t="s">
        <v>4551</v>
      </c>
      <c r="L261" s="28" t="s">
        <v>4552</v>
      </c>
      <c r="M261" s="29">
        <v>0</v>
      </c>
      <c r="N261" s="29" t="s">
        <v>3399</v>
      </c>
      <c r="O261" s="29" t="s">
        <v>224</v>
      </c>
      <c r="P261" s="29">
        <v>2018</v>
      </c>
      <c r="Q261" s="29">
        <v>42</v>
      </c>
      <c r="R261" s="29">
        <v>2</v>
      </c>
      <c r="S261" s="29">
        <v>371</v>
      </c>
      <c r="T261" s="29">
        <v>379</v>
      </c>
      <c r="U261" s="29">
        <v>29443404</v>
      </c>
    </row>
    <row r="262" spans="2:76" x14ac:dyDescent="0.25">
      <c r="B262" s="28" t="s">
        <v>4470</v>
      </c>
      <c r="C262" s="28" t="s">
        <v>4471</v>
      </c>
      <c r="D262" s="28" t="s">
        <v>4468</v>
      </c>
      <c r="E262" s="28" t="s">
        <v>10</v>
      </c>
      <c r="F262" s="29">
        <f>VLOOKUP(N262,Revistas!$B$2:$H$63971,2,FALSE)</f>
        <v>1.8939999999999999</v>
      </c>
      <c r="G262" s="29" t="str">
        <f>VLOOKUP(N262,Revistas!$B$2:$H$63971,3,FALSE)</f>
        <v>Q2</v>
      </c>
      <c r="H262" s="29" t="str">
        <f>VLOOKUP(N262,Revistas!$B$2:$H$63971,4,FALSE)</f>
        <v>EMERGENCY MEDICINE - SCIE;</v>
      </c>
      <c r="I262" s="29" t="str">
        <f>VLOOKUP(N262,Revistas!$B$2:$H$63971,5,FALSE)</f>
        <v>9 DE 24</v>
      </c>
      <c r="J262" s="29" t="str">
        <f>VLOOKUP(N262,Revistas!$B$2:$H$63971,6,FALSE)</f>
        <v>NO</v>
      </c>
      <c r="K262" s="28" t="s">
        <v>4472</v>
      </c>
      <c r="L262" s="28" t="s">
        <v>4473</v>
      </c>
      <c r="M262" s="29">
        <v>0</v>
      </c>
      <c r="N262" s="29" t="s">
        <v>4469</v>
      </c>
      <c r="O262" s="29" t="s">
        <v>33</v>
      </c>
      <c r="P262" s="29">
        <v>2018</v>
      </c>
      <c r="Q262" s="29">
        <v>49</v>
      </c>
      <c r="R262" s="29">
        <v>3</v>
      </c>
      <c r="S262" s="29">
        <v>549</v>
      </c>
      <c r="T262" s="29">
        <v>555</v>
      </c>
      <c r="U262" s="29">
        <v>29433800</v>
      </c>
    </row>
    <row r="263" spans="2:76" x14ac:dyDescent="0.25">
      <c r="B263" s="28" t="s">
        <v>1288</v>
      </c>
      <c r="C263" s="28" t="s">
        <v>1289</v>
      </c>
      <c r="D263" s="28" t="s">
        <v>1064</v>
      </c>
      <c r="E263" s="28" t="s">
        <v>10</v>
      </c>
      <c r="F263" s="29">
        <f>VLOOKUP(N263,Revistas!$B$2:$H$63971,2,FALSE)</f>
        <v>2.3530000000000002</v>
      </c>
      <c r="G263" s="29" t="str">
        <f>VLOOKUP(N263,Revistas!$B$2:$H$63971,3,FALSE)</f>
        <v>Q3</v>
      </c>
      <c r="H263" s="29" t="str">
        <f>VLOOKUP(N263,Revistas!$B$2:$H$63971,4,FALSE)</f>
        <v>ONCOLOGY</v>
      </c>
      <c r="I263" s="29" t="str">
        <f>VLOOKUP(N263,Revistas!$B$2:$H$63971,5,FALSE)</f>
        <v>141/217</v>
      </c>
      <c r="J263" s="29" t="str">
        <f>VLOOKUP(N263,Revistas!$B$2:$H$63971,6,FALSE)</f>
        <v>NO</v>
      </c>
      <c r="K263" s="28" t="s">
        <v>1290</v>
      </c>
      <c r="L263" s="28" t="s">
        <v>1291</v>
      </c>
      <c r="M263" s="29">
        <v>0</v>
      </c>
      <c r="N263" s="29" t="s">
        <v>1067</v>
      </c>
      <c r="O263" s="29" t="s">
        <v>73</v>
      </c>
      <c r="P263" s="29">
        <v>2018</v>
      </c>
      <c r="Q263" s="29">
        <v>20</v>
      </c>
      <c r="R263" s="29">
        <v>1</v>
      </c>
      <c r="S263" s="29">
        <v>84</v>
      </c>
      <c r="T263" s="29">
        <v>88</v>
      </c>
      <c r="U263" s="29">
        <v>29098554</v>
      </c>
    </row>
    <row r="264" spans="2:76" x14ac:dyDescent="0.25">
      <c r="B264" s="28" t="s">
        <v>1403</v>
      </c>
      <c r="C264" s="28" t="s">
        <v>1404</v>
      </c>
      <c r="D264" s="28" t="s">
        <v>450</v>
      </c>
      <c r="E264" s="28" t="s">
        <v>10</v>
      </c>
      <c r="F264" s="29">
        <f>VLOOKUP(N264,Revistas!$B$2:$H$63971,2,FALSE)</f>
        <v>2.806</v>
      </c>
      <c r="G264" s="29" t="str">
        <f>VLOOKUP(N264,Revistas!$B$2:$H$63971,3,FALSE)</f>
        <v>Q1</v>
      </c>
      <c r="H264" s="29" t="str">
        <f>VLOOKUP(N264,Revistas!$B$2:$H$63971,4,FALSE)</f>
        <v>MULTIDISCIPLINARY SCIENCES</v>
      </c>
      <c r="I264" s="29" t="str">
        <f>VLOOKUP(N264,Revistas!$B$2:$H$63971,5,FALSE)</f>
        <v>15/64</v>
      </c>
      <c r="J264" s="29" t="str">
        <f>VLOOKUP(N264,Revistas!$B$2:$H$63971,6,FALSE)</f>
        <v>NO</v>
      </c>
      <c r="K264" s="28" t="s">
        <v>1405</v>
      </c>
      <c r="L264" s="28" t="s">
        <v>1406</v>
      </c>
      <c r="M264" s="29">
        <v>0</v>
      </c>
      <c r="N264" s="29" t="s">
        <v>453</v>
      </c>
      <c r="O264" s="30">
        <v>39692</v>
      </c>
      <c r="P264" s="29">
        <v>2017</v>
      </c>
      <c r="Q264" s="29">
        <v>12</v>
      </c>
      <c r="R264" s="29">
        <v>9</v>
      </c>
      <c r="S264" s="29"/>
      <c r="T264" s="29" t="s">
        <v>1407</v>
      </c>
      <c r="U264" s="29">
        <v>28886093</v>
      </c>
      <c r="AW264" s="24"/>
    </row>
    <row r="265" spans="2:76" x14ac:dyDescent="0.25">
      <c r="B265" s="28" t="s">
        <v>4416</v>
      </c>
      <c r="C265" s="28" t="s">
        <v>4417</v>
      </c>
      <c r="D265" s="28" t="s">
        <v>434</v>
      </c>
      <c r="E265" s="28" t="s">
        <v>10</v>
      </c>
      <c r="F265" s="29">
        <f>VLOOKUP(N265,Revistas!$B$2:$H$63971,2,FALSE)</f>
        <v>1.714</v>
      </c>
      <c r="G265" s="29" t="str">
        <f>VLOOKUP(N265,Revistas!$B$2:$H$63971,3,FALSE)</f>
        <v>Q3</v>
      </c>
      <c r="H265" s="29" t="str">
        <f>VLOOKUP(N265,Revistas!$B$2:$H$63971,4,FALSE)</f>
        <v>MICROBIOLOGY</v>
      </c>
      <c r="I265" s="29" t="str">
        <f>VLOOKUP(N265,Revistas!$B$2:$H$63971,5,FALSE)</f>
        <v>88/124</v>
      </c>
      <c r="J265" s="29" t="str">
        <f>VLOOKUP(N265,Revistas!$B$2:$H$63971,6,FALSE)</f>
        <v>NO</v>
      </c>
      <c r="K265" s="28" t="s">
        <v>4418</v>
      </c>
      <c r="L265" s="28" t="s">
        <v>4419</v>
      </c>
      <c r="M265" s="29">
        <v>0</v>
      </c>
      <c r="N265" s="29" t="s">
        <v>437</v>
      </c>
      <c r="O265" s="29" t="s">
        <v>33</v>
      </c>
      <c r="P265" s="29">
        <v>2018</v>
      </c>
      <c r="Q265" s="29">
        <v>36</v>
      </c>
      <c r="R265" s="29">
        <v>3</v>
      </c>
      <c r="S265" s="29">
        <v>187</v>
      </c>
      <c r="T265" s="29">
        <v>193</v>
      </c>
      <c r="U265" s="29">
        <v>28396090</v>
      </c>
    </row>
    <row r="266" spans="2:76" x14ac:dyDescent="0.25">
      <c r="B266" s="28" t="s">
        <v>102</v>
      </c>
      <c r="C266" s="28" t="s">
        <v>101</v>
      </c>
      <c r="D266" s="28" t="s">
        <v>103</v>
      </c>
      <c r="E266" s="28" t="s">
        <v>10</v>
      </c>
      <c r="F266" s="29">
        <f>VLOOKUP(N266,Revistas!$B$2:$H$63971,2,FALSE)</f>
        <v>2.0750000000000002</v>
      </c>
      <c r="G266" s="29" t="str">
        <f>VLOOKUP(N266,Revistas!$B$2:$H$63971,3,FALSE)</f>
        <v>Q2</v>
      </c>
      <c r="H266" s="29" t="str">
        <f>VLOOKUP(N266,Revistas!$B$2:$H$63971,4,FALSE)</f>
        <v>PUBLIC, ENVIRONMENTAL &amp; OCCUPATIONAL HEALTH - SCIE;</v>
      </c>
      <c r="I266" s="29" t="str">
        <f>VLOOKUP(N266,Revistas!$B$2:$H$63971,5,FALSE)</f>
        <v>72/176</v>
      </c>
      <c r="J266" s="29" t="str">
        <f>VLOOKUP(N266,Revistas!$B$2:$H$63971,6,FALSE)</f>
        <v>NO</v>
      </c>
      <c r="K266" s="28" t="s">
        <v>106</v>
      </c>
      <c r="L266" s="28"/>
      <c r="M266" s="29" t="s">
        <v>140</v>
      </c>
      <c r="N266" s="29" t="s">
        <v>107</v>
      </c>
      <c r="O266" s="29" t="s">
        <v>105</v>
      </c>
      <c r="P266" s="29">
        <v>2018</v>
      </c>
      <c r="Q266" s="29">
        <v>146</v>
      </c>
      <c r="R266" s="29">
        <v>5</v>
      </c>
      <c r="S266" s="29" t="s">
        <v>104</v>
      </c>
      <c r="T266" s="29"/>
      <c r="U266" s="29">
        <v>29458443</v>
      </c>
    </row>
    <row r="267" spans="2:76" x14ac:dyDescent="0.25">
      <c r="B267" s="28" t="s">
        <v>350</v>
      </c>
      <c r="C267" s="28" t="s">
        <v>349</v>
      </c>
      <c r="D267" s="28" t="s">
        <v>4342</v>
      </c>
      <c r="E267" s="28" t="s">
        <v>10</v>
      </c>
      <c r="F267" s="29">
        <f>VLOOKUP(N267,Revistas!$B$2:$H$63971,2,FALSE)</f>
        <v>2.125</v>
      </c>
      <c r="G267" s="29" t="str">
        <f>VLOOKUP(N267,Revistas!$B$2:$H$63971,3,FALSE)</f>
        <v>Q2</v>
      </c>
      <c r="H267" s="29" t="str">
        <f>VLOOKUP(N267,Revistas!$B$2:$H$63971,4,FALSE)</f>
        <v>PUBLIC, ENVIRONMENTAL &amp; OCCUPATIONAL HEALTH - SCIE</v>
      </c>
      <c r="I267" s="29" t="str">
        <f>VLOOKUP(N267,Revistas!$B$2:$H$63971,5,FALSE)</f>
        <v>69/176</v>
      </c>
      <c r="J267" s="29" t="str">
        <f>VLOOKUP(N267,Revistas!$B$2:$H$63971,6,FALSE)</f>
        <v>NO</v>
      </c>
      <c r="K267" s="28" t="s">
        <v>352</v>
      </c>
      <c r="L267" s="28"/>
      <c r="M267" s="29" t="s">
        <v>140</v>
      </c>
      <c r="N267" s="29" t="s">
        <v>353</v>
      </c>
      <c r="O267" s="29" t="s">
        <v>137</v>
      </c>
      <c r="P267" s="29">
        <v>2018</v>
      </c>
      <c r="Q267" s="29"/>
      <c r="R267" s="29"/>
      <c r="S267" s="29"/>
      <c r="T267" s="29"/>
      <c r="U267" s="29">
        <v>29351629</v>
      </c>
      <c r="BQ267" s="22"/>
      <c r="BR267" s="22"/>
      <c r="BS267" s="22"/>
      <c r="BT267" s="22"/>
      <c r="BU267" s="22"/>
      <c r="BV267" s="22"/>
      <c r="BW267" s="22"/>
      <c r="BX267" s="22"/>
    </row>
    <row r="268" spans="2:76" x14ac:dyDescent="0.25">
      <c r="B268" s="28" t="s">
        <v>4652</v>
      </c>
      <c r="C268" s="28" t="s">
        <v>4653</v>
      </c>
      <c r="D268" s="28" t="s">
        <v>191</v>
      </c>
      <c r="E268" s="28" t="s">
        <v>10</v>
      </c>
      <c r="F268" s="29">
        <f>VLOOKUP(N268,Revistas!$B$2:$H$63971,2,FALSE)</f>
        <v>3.331</v>
      </c>
      <c r="G268" s="29" t="str">
        <f>VLOOKUP(N268,Revistas!$B$2:$H$63971,3,FALSE)</f>
        <v>Q1</v>
      </c>
      <c r="H268" s="29" t="str">
        <f>VLOOKUP(N268,Revistas!$B$2:$H$63971,4,FALSE)</f>
        <v>SPORT SCIENCES - SCIE</v>
      </c>
      <c r="I268" s="29" t="str">
        <f>VLOOKUP(N268,Revistas!$B$2:$H$63971,5,FALSE)</f>
        <v>9 DE 81</v>
      </c>
      <c r="J268" s="29" t="str">
        <f>VLOOKUP(N268,Revistas!$B$2:$H$63971,6,FALSE)</f>
        <v>NO</v>
      </c>
      <c r="K268" s="28" t="s">
        <v>4654</v>
      </c>
      <c r="L268" s="28" t="s">
        <v>4655</v>
      </c>
      <c r="M268" s="29">
        <v>1</v>
      </c>
      <c r="N268" s="29" t="s">
        <v>194</v>
      </c>
      <c r="O268" s="29" t="s">
        <v>33</v>
      </c>
      <c r="P268" s="29">
        <v>2018</v>
      </c>
      <c r="Q268" s="29">
        <v>28</v>
      </c>
      <c r="R268" s="29">
        <v>3</v>
      </c>
      <c r="S268" s="29">
        <v>1113</v>
      </c>
      <c r="T268" s="29">
        <v>1120</v>
      </c>
      <c r="U268" s="29">
        <v>28940555</v>
      </c>
    </row>
    <row r="269" spans="2:76" x14ac:dyDescent="0.25">
      <c r="B269" s="28" t="s">
        <v>685</v>
      </c>
      <c r="C269" s="28" t="s">
        <v>686</v>
      </c>
      <c r="D269" s="28" t="s">
        <v>687</v>
      </c>
      <c r="E269" s="28" t="s">
        <v>205</v>
      </c>
      <c r="F269" s="29">
        <f>VLOOKUP(N269,Revistas!$B$2:$H$63971,2,FALSE)</f>
        <v>4.7039999999999997</v>
      </c>
      <c r="G269" s="29" t="str">
        <f>VLOOKUP(N269,Revistas!$B$2:$H$63971,3,FALSE)</f>
        <v>Q1</v>
      </c>
      <c r="H269" s="29" t="str">
        <f>VLOOKUP(N269,Revistas!$B$2:$H$63971,4,FALSE)</f>
        <v>HEMATOLOGY - SCIE;</v>
      </c>
      <c r="I269" s="29" t="str">
        <f>VLOOKUP(N269,Revistas!$B$2:$H$63971,5,FALSE)</f>
        <v>17/70</v>
      </c>
      <c r="J269" s="29" t="str">
        <f>VLOOKUP(N269,Revistas!$B$2:$H$63971,6,FALSE)</f>
        <v>NO</v>
      </c>
      <c r="K269" s="28" t="s">
        <v>688</v>
      </c>
      <c r="L269" s="28"/>
      <c r="M269" s="29">
        <v>0</v>
      </c>
      <c r="N269" s="29" t="s">
        <v>689</v>
      </c>
      <c r="O269" s="29" t="s">
        <v>33</v>
      </c>
      <c r="P269" s="29">
        <v>2018</v>
      </c>
      <c r="Q269" s="29">
        <v>24</v>
      </c>
      <c r="R269" s="29">
        <v>3</v>
      </c>
      <c r="S269" s="29" t="s">
        <v>690</v>
      </c>
      <c r="T269" s="29" t="s">
        <v>691</v>
      </c>
      <c r="U269" s="29"/>
    </row>
    <row r="270" spans="2:76" x14ac:dyDescent="0.25">
      <c r="B270" s="28" t="s">
        <v>943</v>
      </c>
      <c r="C270" s="28" t="s">
        <v>1392</v>
      </c>
      <c r="D270" s="28" t="s">
        <v>939</v>
      </c>
      <c r="E270" s="28" t="s">
        <v>24</v>
      </c>
      <c r="F270" s="29" t="str">
        <f>VLOOKUP(N270,Revistas!$B$2:$H$63971,2,FALSE)</f>
        <v>NO TIENE</v>
      </c>
      <c r="G270" s="29" t="str">
        <f>VLOOKUP(N270,Revistas!$B$2:$H$63971,3,FALSE)</f>
        <v>NO TIENE</v>
      </c>
      <c r="H270" s="29" t="str">
        <f>VLOOKUP(N270,Revistas!$B$2:$H$63971,4,FALSE)</f>
        <v>NO TIENE</v>
      </c>
      <c r="I270" s="29" t="str">
        <f>VLOOKUP(N270,Revistas!$B$2:$H$63971,5,FALSE)</f>
        <v>NO TIENE</v>
      </c>
      <c r="J270" s="29" t="str">
        <f>VLOOKUP(N270,Revistas!$B$2:$H$63971,6,FALSE)</f>
        <v>NO</v>
      </c>
      <c r="K270" s="28" t="s">
        <v>945</v>
      </c>
      <c r="L270" s="28"/>
      <c r="M270" s="29" t="s">
        <v>140</v>
      </c>
      <c r="N270" s="29" t="s">
        <v>942</v>
      </c>
      <c r="O270" s="29" t="s">
        <v>944</v>
      </c>
      <c r="P270" s="29">
        <v>2018</v>
      </c>
      <c r="Q270" s="29"/>
      <c r="R270" s="29"/>
      <c r="S270" s="29"/>
      <c r="T270" s="29"/>
      <c r="U270" s="29">
        <v>29598969</v>
      </c>
    </row>
    <row r="271" spans="2:76" x14ac:dyDescent="0.25">
      <c r="B271" s="28" t="s">
        <v>122</v>
      </c>
      <c r="C271" s="28" t="s">
        <v>121</v>
      </c>
      <c r="D271" s="28" t="s">
        <v>4341</v>
      </c>
      <c r="E271" s="28" t="s">
        <v>10</v>
      </c>
      <c r="F271" s="29">
        <f>VLOOKUP(N271,Revistas!$B$2:$H$63971,2,FALSE)</f>
        <v>2</v>
      </c>
      <c r="G271" s="29" t="str">
        <f>VLOOKUP(N271,Revistas!$B$2:$H$63971,3,FALSE)</f>
        <v>Q2</v>
      </c>
      <c r="H271" s="29" t="str">
        <f>VLOOKUP(N271,Revistas!$B$2:$H$63971,4,FALSE)</f>
        <v>OPHTHALMOLOGY - SCIE;</v>
      </c>
      <c r="I271" s="29" t="str">
        <f>VLOOKUP(N271,Revistas!$B$2:$H$63971,5,FALSE)</f>
        <v>27/59</v>
      </c>
      <c r="J271" s="29" t="str">
        <f>VLOOKUP(N271,Revistas!$B$2:$H$63971,6,FALSE)</f>
        <v>NO</v>
      </c>
      <c r="K271" s="28" t="s">
        <v>125</v>
      </c>
      <c r="L271" s="28"/>
      <c r="M271" s="29" t="s">
        <v>140</v>
      </c>
      <c r="N271" s="29" t="s">
        <v>126</v>
      </c>
      <c r="O271" s="29" t="s">
        <v>124</v>
      </c>
      <c r="P271" s="29">
        <v>2018</v>
      </c>
      <c r="Q271" s="29">
        <v>38</v>
      </c>
      <c r="R271" s="29">
        <v>1</v>
      </c>
      <c r="S271" s="34">
        <v>43441</v>
      </c>
      <c r="T271" s="29"/>
      <c r="U271" s="29">
        <v>28885450</v>
      </c>
    </row>
    <row r="272" spans="2:76" x14ac:dyDescent="0.25">
      <c r="B272" s="28" t="s">
        <v>888</v>
      </c>
      <c r="C272" s="28" t="s">
        <v>889</v>
      </c>
      <c r="D272" s="28" t="s">
        <v>882</v>
      </c>
      <c r="E272" s="28" t="s">
        <v>10</v>
      </c>
      <c r="F272" s="29">
        <f>VLOOKUP(N272,Revistas!$B$2:$H$63971,2,FALSE)</f>
        <v>1.1830000000000001</v>
      </c>
      <c r="G272" s="29" t="str">
        <f>VLOOKUP(N272,Revistas!$B$2:$H$63971,3,FALSE)</f>
        <v>Q4</v>
      </c>
      <c r="H272" s="29" t="str">
        <f>VLOOKUP(N272,Revistas!$B$2:$H$63971,4,FALSE)</f>
        <v>UROLOGY &amp; NEPHROLOGY - SCIE</v>
      </c>
      <c r="I272" s="29" t="str">
        <f>VLOOKUP(N272,Revistas!$B$2:$H$63971,5,FALSE)</f>
        <v>59/76</v>
      </c>
      <c r="J272" s="29" t="str">
        <f>VLOOKUP(N272,Revistas!$B$2:$H$63971,6,FALSE)</f>
        <v>NO</v>
      </c>
      <c r="K272" s="28" t="s">
        <v>890</v>
      </c>
      <c r="L272" s="28" t="s">
        <v>891</v>
      </c>
      <c r="M272" s="29">
        <v>0</v>
      </c>
      <c r="N272" s="29" t="s">
        <v>885</v>
      </c>
      <c r="O272" s="29" t="s">
        <v>887</v>
      </c>
      <c r="P272" s="29">
        <v>2018</v>
      </c>
      <c r="Q272" s="29">
        <v>38</v>
      </c>
      <c r="R272" s="29">
        <v>2</v>
      </c>
      <c r="S272" s="29">
        <v>141</v>
      </c>
      <c r="T272" s="29">
        <v>151</v>
      </c>
      <c r="U272" s="29">
        <v>28755901</v>
      </c>
      <c r="BQ272" s="22"/>
      <c r="BR272" s="22"/>
      <c r="BS272" s="22"/>
      <c r="BT272" s="22"/>
      <c r="BU272" s="22"/>
      <c r="BV272" s="22"/>
      <c r="BW272" s="22"/>
      <c r="BX272" s="22"/>
    </row>
    <row r="273" spans="2:21" x14ac:dyDescent="0.25">
      <c r="B273" s="28" t="s">
        <v>4608</v>
      </c>
      <c r="C273" s="28" t="s">
        <v>4609</v>
      </c>
      <c r="D273" s="28" t="s">
        <v>464</v>
      </c>
      <c r="E273" s="28" t="s">
        <v>10</v>
      </c>
      <c r="F273" s="29" t="str">
        <f>VLOOKUP(N273,Revistas!$B$2:$H$63971,2,FALSE)</f>
        <v>NO TIENE</v>
      </c>
      <c r="G273" s="29" t="str">
        <f>VLOOKUP(N273,Revistas!$B$2:$H$63971,3,FALSE)</f>
        <v>NO TIENE</v>
      </c>
      <c r="H273" s="29" t="str">
        <f>VLOOKUP(N273,Revistas!$B$2:$H$63971,4,FALSE)</f>
        <v>NO TIENE</v>
      </c>
      <c r="I273" s="29" t="str">
        <f>VLOOKUP(N273,Revistas!$B$2:$H$63971,5,FALSE)</f>
        <v>NO TIENE</v>
      </c>
      <c r="J273" s="29" t="str">
        <f>VLOOKUP(N273,Revistas!$B$2:$H$63971,6,FALSE)</f>
        <v>NO</v>
      </c>
      <c r="K273" s="28" t="s">
        <v>4610</v>
      </c>
      <c r="L273" s="28" t="s">
        <v>4611</v>
      </c>
      <c r="M273" s="29">
        <v>0</v>
      </c>
      <c r="N273" s="29" t="s">
        <v>467</v>
      </c>
      <c r="O273" s="29" t="s">
        <v>73</v>
      </c>
      <c r="P273" s="29">
        <v>2018</v>
      </c>
      <c r="Q273" s="29">
        <v>5</v>
      </c>
      <c r="R273" s="29">
        <v>1</v>
      </c>
      <c r="S273" s="29"/>
      <c r="T273" s="29" t="s">
        <v>4612</v>
      </c>
      <c r="U273" s="29">
        <v>29322062</v>
      </c>
    </row>
    <row r="274" spans="2:21" x14ac:dyDescent="0.25">
      <c r="B274" s="28" t="s">
        <v>4627</v>
      </c>
      <c r="C274" s="28" t="s">
        <v>4628</v>
      </c>
      <c r="D274" s="28" t="s">
        <v>450</v>
      </c>
      <c r="E274" s="28" t="s">
        <v>10</v>
      </c>
      <c r="F274" s="29">
        <f>VLOOKUP(N274,Revistas!$B$2:$H$63971,2,FALSE)</f>
        <v>2.806</v>
      </c>
      <c r="G274" s="29" t="str">
        <f>VLOOKUP(N274,Revistas!$B$2:$H$63971,3,FALSE)</f>
        <v>Q1</v>
      </c>
      <c r="H274" s="29" t="str">
        <f>VLOOKUP(N274,Revistas!$B$2:$H$63971,4,FALSE)</f>
        <v>MULTIDISCIPLINARY SCIENCES</v>
      </c>
      <c r="I274" s="29" t="str">
        <f>VLOOKUP(N274,Revistas!$B$2:$H$63971,5,FALSE)</f>
        <v>15/64</v>
      </c>
      <c r="J274" s="29" t="str">
        <f>VLOOKUP(N274,Revistas!$B$2:$H$63971,6,FALSE)</f>
        <v>NO</v>
      </c>
      <c r="K274" s="28" t="s">
        <v>4629</v>
      </c>
      <c r="L274" s="28" t="s">
        <v>4630</v>
      </c>
      <c r="M274" s="29">
        <v>0</v>
      </c>
      <c r="N274" s="29" t="s">
        <v>453</v>
      </c>
      <c r="O274" s="30">
        <v>39508</v>
      </c>
      <c r="P274" s="29">
        <v>2018</v>
      </c>
      <c r="Q274" s="29">
        <v>13</v>
      </c>
      <c r="R274" s="29">
        <v>3</v>
      </c>
      <c r="S274" s="29"/>
      <c r="T274" s="29" t="s">
        <v>4631</v>
      </c>
      <c r="U274" s="29">
        <v>29518090</v>
      </c>
    </row>
    <row r="275" spans="2:21" x14ac:dyDescent="0.25">
      <c r="B275" s="28" t="s">
        <v>4564</v>
      </c>
      <c r="C275" s="28" t="s">
        <v>4565</v>
      </c>
      <c r="D275" s="28" t="s">
        <v>216</v>
      </c>
      <c r="E275" s="28" t="s">
        <v>10</v>
      </c>
      <c r="F275" s="29">
        <f>VLOOKUP(N275,Revistas!$B$2:$H$63971,2,FALSE)</f>
        <v>19.896000000000001</v>
      </c>
      <c r="G275" s="29" t="str">
        <f>VLOOKUP(N275,Revistas!$B$2:$H$63971,3,FALSE)</f>
        <v>Q1</v>
      </c>
      <c r="H275" s="29" t="str">
        <f>VLOOKUP(N275,Revistas!$B$2:$H$63971,4,FALSE)</f>
        <v>CARDIAC &amp; CARDIOVASCULAR SYSTEM</v>
      </c>
      <c r="I275" s="29" t="str">
        <f>VLOOKUP(N275,Revistas!$B$2:$H$63971,5,FALSE)</f>
        <v>1/126</v>
      </c>
      <c r="J275" s="29" t="str">
        <f>VLOOKUP(N275,Revistas!$B$2:$H$63971,6,FALSE)</f>
        <v>SI</v>
      </c>
      <c r="K275" s="28" t="s">
        <v>4566</v>
      </c>
      <c r="L275" s="28" t="s">
        <v>4567</v>
      </c>
      <c r="M275" s="29">
        <v>1</v>
      </c>
      <c r="N275" s="29" t="s">
        <v>219</v>
      </c>
      <c r="O275" s="30">
        <v>43862</v>
      </c>
      <c r="P275" s="29">
        <v>2018</v>
      </c>
      <c r="Q275" s="29">
        <v>71</v>
      </c>
      <c r="R275" s="29">
        <v>7</v>
      </c>
      <c r="S275" s="29">
        <v>766</v>
      </c>
      <c r="T275" s="29">
        <v>778</v>
      </c>
      <c r="U275" s="29">
        <v>29447739</v>
      </c>
    </row>
    <row r="276" spans="2:21" x14ac:dyDescent="0.25">
      <c r="B276" s="32" t="s">
        <v>1036</v>
      </c>
      <c r="C276" s="32" t="s">
        <v>1035</v>
      </c>
      <c r="D276" s="32" t="s">
        <v>1037</v>
      </c>
      <c r="E276" s="32" t="s">
        <v>10</v>
      </c>
      <c r="F276" s="29">
        <f>VLOOKUP(N276,Revistas!$B$2:$H$63971,2,FALSE)</f>
        <v>3.4630000000000001</v>
      </c>
      <c r="G276" s="29" t="str">
        <f>VLOOKUP(N276,Revistas!$B$2:$H$63971,3,FALSE)</f>
        <v>Q2</v>
      </c>
      <c r="H276" s="29" t="str">
        <f>VLOOKUP(N276,Revistas!$B$2:$H$63971,4,FALSE)</f>
        <v>ALLERGY - SCIE;</v>
      </c>
      <c r="I276" s="29" t="str">
        <f>VLOOKUP(N276,Revistas!$B$2:$H$63971,5,FALSE)</f>
        <v>11 DE 26</v>
      </c>
      <c r="J276" s="29" t="str">
        <f>VLOOKUP(N276,Revistas!$B$2:$H$63971,6,FALSE)</f>
        <v>NO</v>
      </c>
      <c r="K276" s="32" t="s">
        <v>1038</v>
      </c>
      <c r="L276" s="32"/>
      <c r="M276" s="33" t="s">
        <v>140</v>
      </c>
      <c r="N276" s="33" t="s">
        <v>1039</v>
      </c>
      <c r="O276" s="33" t="s">
        <v>725</v>
      </c>
      <c r="P276" s="33">
        <v>2018</v>
      </c>
      <c r="Q276" s="33">
        <v>18</v>
      </c>
      <c r="R276" s="33">
        <v>2</v>
      </c>
      <c r="S276" s="33">
        <v>67</v>
      </c>
      <c r="T276" s="33">
        <v>72</v>
      </c>
      <c r="U276" s="33">
        <v>29319538</v>
      </c>
    </row>
    <row r="277" spans="2:21" x14ac:dyDescent="0.25">
      <c r="B277" s="28" t="s">
        <v>613</v>
      </c>
      <c r="C277" s="28" t="s">
        <v>614</v>
      </c>
      <c r="D277" s="28" t="s">
        <v>615</v>
      </c>
      <c r="E277" s="28" t="s">
        <v>10</v>
      </c>
      <c r="F277" s="29">
        <f>VLOOKUP(N277,Revistas!$B$2:$H$63971,2,FALSE)</f>
        <v>6.3369999999999997</v>
      </c>
      <c r="G277" s="29" t="str">
        <f>VLOOKUP(N277,Revistas!$B$2:$H$63971,3,FALSE)</f>
        <v>Q1</v>
      </c>
      <c r="H277" s="29" t="str">
        <f>VLOOKUP(N277,Revistas!$B$2:$H$63971,4,FALSE)</f>
        <v>ENDOCRINOLOGY &amp; METABOLISM</v>
      </c>
      <c r="I277" s="29" t="str">
        <f>VLOOKUP(N277,Revistas!$B$2:$H$63971,5,FALSE)</f>
        <v>13/138</v>
      </c>
      <c r="J277" s="29" t="str">
        <f>VLOOKUP(N277,Revistas!$B$2:$H$63971,6,FALSE)</f>
        <v>SI</v>
      </c>
      <c r="K277" s="28" t="s">
        <v>616</v>
      </c>
      <c r="L277" s="28" t="s">
        <v>617</v>
      </c>
      <c r="M277" s="29">
        <v>0</v>
      </c>
      <c r="N277" s="29" t="s">
        <v>618</v>
      </c>
      <c r="O277" s="29" t="s">
        <v>14</v>
      </c>
      <c r="P277" s="29">
        <v>2018</v>
      </c>
      <c r="Q277" s="29">
        <v>28</v>
      </c>
      <c r="R277" s="29">
        <v>13</v>
      </c>
      <c r="S277" s="29">
        <v>1187</v>
      </c>
      <c r="T277" s="29">
        <v>1208</v>
      </c>
      <c r="U277" s="29">
        <v>29084443</v>
      </c>
    </row>
    <row r="278" spans="2:21" x14ac:dyDescent="0.25">
      <c r="B278" s="28" t="s">
        <v>938</v>
      </c>
      <c r="C278" s="28" t="s">
        <v>1391</v>
      </c>
      <c r="D278" s="28" t="s">
        <v>939</v>
      </c>
      <c r="E278" s="28" t="s">
        <v>10</v>
      </c>
      <c r="F278" s="29" t="str">
        <f>VLOOKUP(N278,Revistas!$B$2:$H$63971,2,FALSE)</f>
        <v>NO TIENE</v>
      </c>
      <c r="G278" s="29" t="str">
        <f>VLOOKUP(N278,Revistas!$B$2:$H$63971,3,FALSE)</f>
        <v>NO TIENE</v>
      </c>
      <c r="H278" s="29" t="str">
        <f>VLOOKUP(N278,Revistas!$B$2:$H$63971,4,FALSE)</f>
        <v>NO TIENE</v>
      </c>
      <c r="I278" s="29" t="str">
        <f>VLOOKUP(N278,Revistas!$B$2:$H$63971,5,FALSE)</f>
        <v>NO TIENE</v>
      </c>
      <c r="J278" s="29" t="str">
        <f>VLOOKUP(N278,Revistas!$B$2:$H$63971,6,FALSE)</f>
        <v>NO</v>
      </c>
      <c r="K278" s="28" t="s">
        <v>941</v>
      </c>
      <c r="L278" s="28"/>
      <c r="M278" s="29" t="s">
        <v>140</v>
      </c>
      <c r="N278" s="29" t="s">
        <v>942</v>
      </c>
      <c r="O278" s="29" t="s">
        <v>940</v>
      </c>
      <c r="P278" s="29">
        <v>2018</v>
      </c>
      <c r="Q278" s="29"/>
      <c r="R278" s="29"/>
      <c r="S278" s="29"/>
      <c r="T278" s="29"/>
      <c r="U278" s="29">
        <v>29625711</v>
      </c>
    </row>
    <row r="279" spans="2:21" x14ac:dyDescent="0.25">
      <c r="B279" s="32" t="s">
        <v>1017</v>
      </c>
      <c r="C279" s="32" t="s">
        <v>1018</v>
      </c>
      <c r="D279" s="32" t="s">
        <v>1019</v>
      </c>
      <c r="E279" s="32" t="s">
        <v>44</v>
      </c>
      <c r="F279" s="29">
        <f>VLOOKUP(N279,Revistas!$B$2:$H$63971,2,FALSE)</f>
        <v>3.7349999999999999</v>
      </c>
      <c r="G279" s="29" t="str">
        <f>VLOOKUP(N279,Revistas!$B$2:$H$63971,3,FALSE)</f>
        <v>Q2</v>
      </c>
      <c r="H279" s="29" t="str">
        <f>VLOOKUP(N279,Revistas!$B$2:$H$63971,4,FALSE)</f>
        <v>ALLERGY - SCIE;</v>
      </c>
      <c r="I279" s="29" t="str">
        <f>VLOOKUP(N279,Revistas!$B$2:$H$63971,5,FALSE)</f>
        <v>8 DE 26</v>
      </c>
      <c r="J279" s="29" t="str">
        <f>VLOOKUP(N279,Revistas!$B$2:$H$63971,6,FALSE)</f>
        <v>NO</v>
      </c>
      <c r="K279" s="32" t="s">
        <v>1020</v>
      </c>
      <c r="L279" s="32" t="s">
        <v>1021</v>
      </c>
      <c r="M279" s="33">
        <v>0</v>
      </c>
      <c r="N279" s="33" t="s">
        <v>1022</v>
      </c>
      <c r="O279" s="33" t="s">
        <v>73</v>
      </c>
      <c r="P279" s="33">
        <v>2018</v>
      </c>
      <c r="Q279" s="33">
        <v>18</v>
      </c>
      <c r="R279" s="33">
        <v>1</v>
      </c>
      <c r="S279" s="33"/>
      <c r="T279" s="33"/>
      <c r="U279" s="33">
        <v>29445888</v>
      </c>
    </row>
    <row r="280" spans="2:21" x14ac:dyDescent="0.25">
      <c r="B280" s="28" t="s">
        <v>4553</v>
      </c>
      <c r="C280" s="28" t="s">
        <v>4554</v>
      </c>
      <c r="D280" s="28" t="s">
        <v>894</v>
      </c>
      <c r="E280" s="28" t="s">
        <v>10</v>
      </c>
      <c r="F280" s="29">
        <f>VLOOKUP(N280,Revistas!$B$2:$H$63971,2,FALSE)</f>
        <v>6.8940000000000001</v>
      </c>
      <c r="G280" s="29" t="str">
        <f>VLOOKUP(N280,Revistas!$B$2:$H$63971,3,FALSE)</f>
        <v>Q1</v>
      </c>
      <c r="H280" s="29" t="str">
        <f>VLOOKUP(N280,Revistas!$B$2:$H$63971,4,FALSE)</f>
        <v>PATHOLOGY - SCIE;</v>
      </c>
      <c r="I280" s="29" t="str">
        <f>VLOOKUP(N280,Revistas!$B$2:$H$63971,5,FALSE)</f>
        <v>3 DE 79</v>
      </c>
      <c r="J280" s="29" t="str">
        <f>VLOOKUP(N280,Revistas!$B$2:$H$63971,6,FALSE)</f>
        <v>SI</v>
      </c>
      <c r="K280" s="28" t="s">
        <v>4555</v>
      </c>
      <c r="L280" s="28" t="s">
        <v>4556</v>
      </c>
      <c r="M280" s="29">
        <v>0</v>
      </c>
      <c r="N280" s="29" t="s">
        <v>897</v>
      </c>
      <c r="O280" s="29" t="s">
        <v>224</v>
      </c>
      <c r="P280" s="29">
        <v>2018</v>
      </c>
      <c r="Q280" s="29">
        <v>244</v>
      </c>
      <c r="R280" s="29">
        <v>2</v>
      </c>
      <c r="S280" s="29">
        <v>227</v>
      </c>
      <c r="T280" s="29">
        <v>241</v>
      </c>
      <c r="U280" s="29">
        <v>29160908</v>
      </c>
    </row>
    <row r="281" spans="2:21" x14ac:dyDescent="0.25">
      <c r="B281" s="28" t="s">
        <v>4502</v>
      </c>
      <c r="C281" s="28" t="s">
        <v>4503</v>
      </c>
      <c r="D281" s="28" t="s">
        <v>661</v>
      </c>
      <c r="E281" s="28" t="s">
        <v>205</v>
      </c>
      <c r="F281" s="29">
        <f>VLOOKUP(N281,Revistas!$B$2:$H$63971,2,FALSE)</f>
        <v>13.081</v>
      </c>
      <c r="G281" s="29" t="str">
        <f>VLOOKUP(N281,Revistas!$B$2:$H$63971,3,FALSE)</f>
        <v>Q1</v>
      </c>
      <c r="H281" s="29" t="str">
        <f>VLOOKUP(N281,Revistas!$B$2:$H$63971,4,FALSE)</f>
        <v>IMMUNOLOGY</v>
      </c>
      <c r="I281" s="29" t="str">
        <f>VLOOKUP(N281,Revistas!$B$2:$H$63971,5,FALSE)</f>
        <v>6/150</v>
      </c>
      <c r="J281" s="29" t="str">
        <f>VLOOKUP(N281,Revistas!$B$2:$H$63971,6,FALSE)</f>
        <v>SI</v>
      </c>
      <c r="K281" s="28" t="s">
        <v>4504</v>
      </c>
      <c r="L281" s="28"/>
      <c r="M281" s="29">
        <v>0</v>
      </c>
      <c r="N281" s="29" t="s">
        <v>664</v>
      </c>
      <c r="O281" s="29" t="s">
        <v>224</v>
      </c>
      <c r="P281" s="29">
        <v>2018</v>
      </c>
      <c r="Q281" s="29">
        <v>141</v>
      </c>
      <c r="R281" s="29">
        <v>2</v>
      </c>
      <c r="S281" s="29" t="s">
        <v>4505</v>
      </c>
      <c r="T281" s="29" t="s">
        <v>4505</v>
      </c>
      <c r="U281" s="29"/>
    </row>
    <row r="282" spans="2:21" x14ac:dyDescent="0.25">
      <c r="B282" s="28" t="s">
        <v>4664</v>
      </c>
      <c r="C282" s="28" t="s">
        <v>4665</v>
      </c>
      <c r="D282" s="28" t="s">
        <v>4666</v>
      </c>
      <c r="E282" s="28" t="s">
        <v>4378</v>
      </c>
      <c r="F282" s="29">
        <f>VLOOKUP(N282,Revistas!$B$2:$H$63971,2,FALSE)</f>
        <v>3.9630000000000001</v>
      </c>
      <c r="G282" s="29" t="str">
        <f>VLOOKUP(N282,Revistas!$B$2:$H$63971,3,FALSE)</f>
        <v>Q1</v>
      </c>
      <c r="H282" s="29" t="str">
        <f>VLOOKUP(N282,Revistas!$B$2:$H$63971,4,FALSE)</f>
        <v>BIOTECHNOLOGY &amp; APPLIED MICROBIOLOGY - SCIE;</v>
      </c>
      <c r="I282" s="29" t="str">
        <f>VLOOKUP(N282,Revistas!$B$2:$H$63971,5,FALSE)</f>
        <v>30/160</v>
      </c>
      <c r="J282" s="29" t="str">
        <f>VLOOKUP(N282,Revistas!$B$2:$H$63971,6,FALSE)</f>
        <v>NO</v>
      </c>
      <c r="K282" s="28" t="s">
        <v>4667</v>
      </c>
      <c r="L282" s="28"/>
      <c r="M282" s="29" t="s">
        <v>140</v>
      </c>
      <c r="N282" s="29" t="s">
        <v>4668</v>
      </c>
      <c r="O282" s="29" t="s">
        <v>4669</v>
      </c>
      <c r="P282" s="29">
        <v>2018</v>
      </c>
      <c r="Q282" s="29">
        <v>29</v>
      </c>
      <c r="R282" s="29"/>
      <c r="S282" s="29" t="s">
        <v>4670</v>
      </c>
      <c r="T282" s="29"/>
      <c r="U282" s="29">
        <v>29660608</v>
      </c>
    </row>
    <row r="283" spans="2:21" x14ac:dyDescent="0.25">
      <c r="B283" s="28" t="s">
        <v>1472</v>
      </c>
      <c r="C283" s="28" t="s">
        <v>1473</v>
      </c>
      <c r="D283" s="28" t="s">
        <v>1474</v>
      </c>
      <c r="E283" s="28" t="s">
        <v>44</v>
      </c>
      <c r="F283" s="29">
        <f>VLOOKUP(N283,Revistas!$B$2:$H$63971,2,FALSE)</f>
        <v>4.593</v>
      </c>
      <c r="G283" s="29" t="str">
        <f>VLOOKUP(N283,Revistas!$B$2:$H$63971,3,FALSE)</f>
        <v>Q2</v>
      </c>
      <c r="H283" s="29" t="str">
        <f>VLOOKUP(N283,Revistas!$B$2:$H$63971,4,FALSE)</f>
        <v>CELL BIOLOGY - SCIE</v>
      </c>
      <c r="I283" s="29" t="str">
        <f>VLOOKUP(N283,Revistas!$B$2:$H$63971,5,FALSE)</f>
        <v>56/190</v>
      </c>
      <c r="J283" s="29" t="str">
        <f>VLOOKUP(N283,Revistas!$B$2:$H$63971,6,FALSE)</f>
        <v>NO</v>
      </c>
      <c r="K283" s="28" t="s">
        <v>1475</v>
      </c>
      <c r="L283" s="28" t="s">
        <v>1476</v>
      </c>
      <c r="M283" s="29">
        <v>0</v>
      </c>
      <c r="N283" s="29" t="s">
        <v>1477</v>
      </c>
      <c r="O283" s="29"/>
      <c r="P283" s="29">
        <v>2018</v>
      </c>
      <c r="Q283" s="29"/>
      <c r="R283" s="29"/>
      <c r="S283" s="29"/>
      <c r="T283" s="29">
        <v>1246069</v>
      </c>
      <c r="U283" s="29"/>
    </row>
    <row r="284" spans="2:21" x14ac:dyDescent="0.25">
      <c r="B284" s="28" t="s">
        <v>1408</v>
      </c>
      <c r="C284" s="28" t="s">
        <v>1409</v>
      </c>
      <c r="D284" s="28" t="s">
        <v>1410</v>
      </c>
      <c r="E284" s="28" t="s">
        <v>10</v>
      </c>
      <c r="F284" s="29">
        <f>VLOOKUP(N284,Revistas!$B$2:$H$63971,2,FALSE)</f>
        <v>5.1050000000000004</v>
      </c>
      <c r="G284" s="29" t="str">
        <f>VLOOKUP(N284,Revistas!$B$2:$H$63971,3,FALSE)</f>
        <v>Q1</v>
      </c>
      <c r="H284" s="29" t="str">
        <f>VLOOKUP(N284,Revistas!$B$2:$H$63971,4,FALSE)</f>
        <v>ONCOLOGY - SCIE</v>
      </c>
      <c r="I284" s="29" t="str">
        <f>VLOOKUP(N284,Revistas!$B$2:$H$63971,5,FALSE)</f>
        <v>46/217</v>
      </c>
      <c r="J284" s="29" t="str">
        <f>VLOOKUP(N284,Revistas!$B$2:$H$63971,6,FALSE)</f>
        <v>NO</v>
      </c>
      <c r="K284" s="28" t="s">
        <v>1411</v>
      </c>
      <c r="L284" s="28" t="s">
        <v>1412</v>
      </c>
      <c r="M284" s="29">
        <v>0</v>
      </c>
      <c r="N284" s="29" t="s">
        <v>1413</v>
      </c>
      <c r="O284" s="29" t="s">
        <v>33</v>
      </c>
      <c r="P284" s="29">
        <v>2018</v>
      </c>
      <c r="Q284" s="29">
        <v>39</v>
      </c>
      <c r="R284" s="29">
        <v>3</v>
      </c>
      <c r="S284" s="29">
        <v>447</v>
      </c>
      <c r="T284" s="29">
        <v>457</v>
      </c>
      <c r="U284" s="29">
        <v>29272342</v>
      </c>
    </row>
    <row r="285" spans="2:21" x14ac:dyDescent="0.25">
      <c r="B285" s="28" t="s">
        <v>400</v>
      </c>
      <c r="C285" s="28" t="s">
        <v>401</v>
      </c>
      <c r="D285" s="28" t="s">
        <v>402</v>
      </c>
      <c r="E285" s="28" t="s">
        <v>10</v>
      </c>
      <c r="F285" s="29">
        <f>VLOOKUP(N285,Revistas!$B$2:$H$63971,2,FALSE)</f>
        <v>3.835</v>
      </c>
      <c r="G285" s="29" t="str">
        <f>VLOOKUP(N285,Revistas!$B$2:$H$63971,3,FALSE)</f>
        <v>Q1</v>
      </c>
      <c r="H285" s="29" t="str">
        <f>VLOOKUP(N285,Revistas!$B$2:$H$63971,4,FALSE)</f>
        <v>ENVIRONMENTAL SCIENCES - SCIE;</v>
      </c>
      <c r="I285" s="29" t="str">
        <f>VLOOKUP(N285,Revistas!$B$2:$H$63971,5,FALSE)</f>
        <v>44/229</v>
      </c>
      <c r="J285" s="29" t="str">
        <f>VLOOKUP(N285,Revistas!$B$2:$H$63971,6,FALSE)</f>
        <v>NO</v>
      </c>
      <c r="K285" s="28" t="s">
        <v>403</v>
      </c>
      <c r="L285" s="28" t="s">
        <v>404</v>
      </c>
      <c r="M285" s="29">
        <v>0</v>
      </c>
      <c r="N285" s="29" t="s">
        <v>405</v>
      </c>
      <c r="O285" s="29" t="s">
        <v>21</v>
      </c>
      <c r="P285" s="29">
        <v>2018</v>
      </c>
      <c r="Q285" s="29">
        <v>162</v>
      </c>
      <c r="R285" s="29"/>
      <c r="S285" s="29">
        <v>287</v>
      </c>
      <c r="T285" s="29">
        <v>296</v>
      </c>
      <c r="U285" s="29">
        <v>29407760</v>
      </c>
    </row>
    <row r="286" spans="2:21" x14ac:dyDescent="0.25">
      <c r="B286" s="28" t="s">
        <v>821</v>
      </c>
      <c r="C286" s="28" t="s">
        <v>822</v>
      </c>
      <c r="D286" s="28" t="s">
        <v>816</v>
      </c>
      <c r="E286" s="28" t="s">
        <v>10</v>
      </c>
      <c r="F286" s="29">
        <f>VLOOKUP(N286,Revistas!$B$2:$H$63971,2,FALSE)</f>
        <v>1.2310000000000001</v>
      </c>
      <c r="G286" s="29" t="str">
        <f>VLOOKUP(N286,Revistas!$B$2:$H$63971,3,FALSE)</f>
        <v>Q4</v>
      </c>
      <c r="H286" s="29" t="str">
        <f>VLOOKUP(N286,Revistas!$B$2:$H$63971,4,FALSE)</f>
        <v>CRITICAL CARE MEDICINE - SCIE</v>
      </c>
      <c r="I286" s="29" t="str">
        <f>VLOOKUP(N286,Revistas!$B$2:$H$63971,5,FALSE)</f>
        <v>31/33</v>
      </c>
      <c r="J286" s="29" t="str">
        <f>VLOOKUP(N286,Revistas!$B$2:$H$63971,6,FALSE)</f>
        <v>NO</v>
      </c>
      <c r="K286" s="31" t="s">
        <v>823</v>
      </c>
      <c r="L286" s="31" t="s">
        <v>824</v>
      </c>
      <c r="M286" s="29">
        <v>0</v>
      </c>
      <c r="N286" s="29" t="s">
        <v>819</v>
      </c>
      <c r="O286" s="29" t="s">
        <v>21</v>
      </c>
      <c r="P286" s="29">
        <v>2018</v>
      </c>
      <c r="Q286" s="29">
        <v>42</v>
      </c>
      <c r="R286" s="29">
        <v>3</v>
      </c>
      <c r="S286" s="29">
        <v>168</v>
      </c>
      <c r="T286" s="29">
        <v>179</v>
      </c>
      <c r="U286" s="29">
        <v>29426704</v>
      </c>
    </row>
    <row r="287" spans="2:21" x14ac:dyDescent="0.25">
      <c r="B287" s="28" t="s">
        <v>1613</v>
      </c>
      <c r="C287" s="28" t="s">
        <v>1614</v>
      </c>
      <c r="D287" s="28" t="s">
        <v>29</v>
      </c>
      <c r="E287" s="28" t="s">
        <v>24</v>
      </c>
      <c r="F287" s="29">
        <f>VLOOKUP(N287,Revistas!$B$2:$H$63971,2,FALSE)</f>
        <v>1.1399999999999999</v>
      </c>
      <c r="G287" s="29" t="str">
        <f>VLOOKUP(N287,Revistas!$B$2:$H$63971,3,FALSE)</f>
        <v>Q3</v>
      </c>
      <c r="H287" s="29" t="str">
        <f>VLOOKUP(N287,Revistas!$B$2:$H$63971,4,FALSE)</f>
        <v>PEDIATRICS - SCIE</v>
      </c>
      <c r="I287" s="29" t="str">
        <f>VLOOKUP(N287,Revistas!$B$2:$H$63971,5,FALSE)</f>
        <v>88/121/</v>
      </c>
      <c r="J287" s="29" t="str">
        <f>VLOOKUP(N287,Revistas!$B$2:$H$63971,6,FALSE)</f>
        <v>NO</v>
      </c>
      <c r="K287" s="28" t="s">
        <v>1615</v>
      </c>
      <c r="L287" s="28" t="s">
        <v>1616</v>
      </c>
      <c r="M287" s="29">
        <v>0</v>
      </c>
      <c r="N287" s="29" t="s">
        <v>32</v>
      </c>
      <c r="O287" s="29" t="s">
        <v>73</v>
      </c>
      <c r="P287" s="29">
        <v>2018</v>
      </c>
      <c r="Q287" s="29">
        <v>88</v>
      </c>
      <c r="R287" s="29">
        <v>1</v>
      </c>
      <c r="S287" s="29">
        <v>48</v>
      </c>
      <c r="T287" s="29">
        <v>49</v>
      </c>
      <c r="U287" s="29">
        <v>28366696</v>
      </c>
    </row>
    <row r="288" spans="2:21" x14ac:dyDescent="0.25">
      <c r="B288" s="28" t="s">
        <v>355</v>
      </c>
      <c r="C288" s="28" t="s">
        <v>354</v>
      </c>
      <c r="D288" s="28" t="s">
        <v>356</v>
      </c>
      <c r="E288" s="28" t="s">
        <v>10</v>
      </c>
      <c r="F288" s="29">
        <f>VLOOKUP(N288,Revistas!$B$2:$H$63971,2,FALSE)</f>
        <v>3.1539999999999999</v>
      </c>
      <c r="G288" s="29" t="str">
        <f>VLOOKUP(N288,Revistas!$B$2:$H$63971,3,FALSE)</f>
        <v>Q1</v>
      </c>
      <c r="H288" s="29" t="str">
        <f>VLOOKUP(N288,Revistas!$B$2:$H$63971,4,FALSE)</f>
        <v>AGRICULTURE, MULTIDISCIPLINARY - SCIE;</v>
      </c>
      <c r="I288" s="29" t="str">
        <f>VLOOKUP(N288,Revistas!$B$2:$H$63971,5,FALSE)</f>
        <v>2 DE 56</v>
      </c>
      <c r="J288" s="29" t="str">
        <f>VLOOKUP(N288,Revistas!$B$2:$H$63971,6,FALSE)</f>
        <v>SI</v>
      </c>
      <c r="K288" s="28" t="s">
        <v>358</v>
      </c>
      <c r="L288" s="28"/>
      <c r="M288" s="29" t="s">
        <v>140</v>
      </c>
      <c r="N288" s="29" t="s">
        <v>359</v>
      </c>
      <c r="O288" s="29" t="s">
        <v>357</v>
      </c>
      <c r="P288" s="29">
        <v>2018</v>
      </c>
      <c r="Q288" s="29"/>
      <c r="R288" s="29"/>
      <c r="S288" s="29"/>
      <c r="T288" s="29"/>
      <c r="U288" s="29">
        <v>29276945</v>
      </c>
    </row>
    <row r="289" spans="2:41" x14ac:dyDescent="0.25">
      <c r="B289" s="28" t="s">
        <v>1243</v>
      </c>
      <c r="C289" s="28" t="s">
        <v>1242</v>
      </c>
      <c r="D289" s="28" t="s">
        <v>4353</v>
      </c>
      <c r="E289" s="28" t="s">
        <v>10</v>
      </c>
      <c r="F289" s="29">
        <f>VLOOKUP(N289,Revistas!$B$2:$H$63971,2,FALSE)</f>
        <v>8.2289999999999992</v>
      </c>
      <c r="G289" s="29" t="str">
        <f>VLOOKUP(N289,Revistas!$B$2:$H$63971,3,FALSE)</f>
        <v>Q1</v>
      </c>
      <c r="H289" s="29" t="str">
        <f>VLOOKUP(N289,Revistas!$B$2:$H$63971,4,FALSE)</f>
        <v>GENETICS &amp; HEREDITY - SCIE</v>
      </c>
      <c r="I289" s="29" t="str">
        <f>VLOOKUP(N289,Revistas!$B$2:$H$63971,5,FALSE)</f>
        <v>10/166</v>
      </c>
      <c r="J289" s="29" t="str">
        <f>VLOOKUP(N289,Revistas!$B$2:$H$63971,6,FALSE)</f>
        <v>SI</v>
      </c>
      <c r="K289" s="28"/>
      <c r="L289" s="28"/>
      <c r="M289" s="29" t="s">
        <v>140</v>
      </c>
      <c r="N289" s="29" t="s">
        <v>1225</v>
      </c>
      <c r="O289" s="29" t="s">
        <v>1245</v>
      </c>
      <c r="P289" s="29">
        <v>2018</v>
      </c>
      <c r="Q289" s="29"/>
      <c r="R289" s="29"/>
      <c r="S289" s="29"/>
      <c r="T289" s="29"/>
      <c r="U289" s="29">
        <v>29446767</v>
      </c>
    </row>
    <row r="290" spans="2:41" x14ac:dyDescent="0.25">
      <c r="B290" s="28" t="s">
        <v>1561</v>
      </c>
      <c r="C290" s="28" t="s">
        <v>1587</v>
      </c>
      <c r="D290" s="28" t="s">
        <v>1588</v>
      </c>
      <c r="E290" s="28" t="s">
        <v>10</v>
      </c>
      <c r="F290" s="29">
        <f>VLOOKUP(N290,Revistas!$B$2:$H$63971,2,FALSE)</f>
        <v>2.246</v>
      </c>
      <c r="G290" s="29" t="str">
        <f>VLOOKUP(N290,Revistas!$B$2:$H$63971,3,FALSE)</f>
        <v>Q3</v>
      </c>
      <c r="H290" s="29" t="str">
        <f>VLOOKUP(N290,Revistas!$B$2:$H$63971,4,FALSE)</f>
        <v>HEMATOLOGY - SCIE</v>
      </c>
      <c r="I290" s="29" t="str">
        <f>VLOOKUP(N290,Revistas!$B$2:$H$63971,5,FALSE)</f>
        <v>40/70</v>
      </c>
      <c r="J290" s="29" t="str">
        <f>VLOOKUP(N290,Revistas!$B$2:$H$63971,6,FALSE)</f>
        <v>NO</v>
      </c>
      <c r="K290" s="28" t="s">
        <v>1590</v>
      </c>
      <c r="L290" s="28"/>
      <c r="M290" s="29" t="s">
        <v>140</v>
      </c>
      <c r="N290" s="29" t="s">
        <v>1542</v>
      </c>
      <c r="O290" s="29" t="s">
        <v>1589</v>
      </c>
      <c r="P290" s="29">
        <v>2018</v>
      </c>
      <c r="Q290" s="29">
        <v>11</v>
      </c>
      <c r="R290" s="29">
        <v>1</v>
      </c>
      <c r="S290" s="29">
        <v>3</v>
      </c>
      <c r="T290" s="29"/>
      <c r="U290" s="29">
        <v>29092644</v>
      </c>
    </row>
    <row r="291" spans="2:41" x14ac:dyDescent="0.25">
      <c r="B291" s="28" t="s">
        <v>1561</v>
      </c>
      <c r="C291" s="28" t="s">
        <v>1578</v>
      </c>
      <c r="D291" s="28" t="s">
        <v>1579</v>
      </c>
      <c r="E291" s="28" t="s">
        <v>10</v>
      </c>
      <c r="F291" s="29">
        <f>VLOOKUP(N291,Revistas!$B$2:$H$63971,2,FALSE)</f>
        <v>2.78</v>
      </c>
      <c r="G291" s="29" t="str">
        <f>VLOOKUP(N291,Revistas!$B$2:$H$63971,3,FALSE)</f>
        <v>Q2</v>
      </c>
      <c r="H291" s="29" t="str">
        <f>VLOOKUP(N291,Revistas!$B$2:$H$63971,4,FALSE)</f>
        <v>GENETICS &amp; HEREDITY - SCIE</v>
      </c>
      <c r="I291" s="29" t="str">
        <f>VLOOKUP(N291,Revistas!$B$2:$H$63971,5,FALSE)</f>
        <v>77/167</v>
      </c>
      <c r="J291" s="29" t="str">
        <f>VLOOKUP(N291,Revistas!$B$2:$H$63971,6,FALSE)</f>
        <v>NO</v>
      </c>
      <c r="K291" s="28" t="s">
        <v>1581</v>
      </c>
      <c r="L291" s="28"/>
      <c r="M291" s="29" t="s">
        <v>140</v>
      </c>
      <c r="N291" s="29" t="s">
        <v>1582</v>
      </c>
      <c r="O291" s="29" t="s">
        <v>1580</v>
      </c>
      <c r="P291" s="29">
        <v>2018</v>
      </c>
      <c r="Q291" s="29"/>
      <c r="R291" s="29"/>
      <c r="S291" s="29"/>
      <c r="T291" s="29"/>
      <c r="U291" s="29">
        <v>29446741</v>
      </c>
    </row>
    <row r="292" spans="2:41" x14ac:dyDescent="0.25">
      <c r="B292" s="28" t="s">
        <v>1561</v>
      </c>
      <c r="C292" s="28" t="s">
        <v>1560</v>
      </c>
      <c r="D292" s="28" t="s">
        <v>1562</v>
      </c>
      <c r="E292" s="28" t="s">
        <v>44</v>
      </c>
      <c r="F292" s="29">
        <f>VLOOKUP(N292,Revistas!$B$2:$H$63971,2,FALSE)</f>
        <v>6.3419999999999996</v>
      </c>
      <c r="G292" s="29" t="str">
        <f>VLOOKUP(N292,Revistas!$B$2:$H$63971,3,FALSE)</f>
        <v>Q1</v>
      </c>
      <c r="H292" s="29" t="str">
        <f>VLOOKUP(N292,Revistas!$B$2:$H$63971,4,FALSE)</f>
        <v>HEMATOLOGY - SCIE</v>
      </c>
      <c r="I292" s="29" t="str">
        <f>VLOOKUP(N292,Revistas!$B$2:$H$63971,5,FALSE)</f>
        <v>70 DE 8</v>
      </c>
      <c r="J292" s="29" t="str">
        <f>VLOOKUP(N292,Revistas!$B$2:$H$63971,6,FALSE)</f>
        <v>NO</v>
      </c>
      <c r="K292" s="28" t="s">
        <v>1565</v>
      </c>
      <c r="L292" s="28"/>
      <c r="M292" s="29" t="s">
        <v>140</v>
      </c>
      <c r="N292" s="29" t="s">
        <v>1566</v>
      </c>
      <c r="O292" s="29" t="s">
        <v>1564</v>
      </c>
      <c r="P292" s="29">
        <v>2018</v>
      </c>
      <c r="Q292" s="29">
        <v>32</v>
      </c>
      <c r="R292" s="29">
        <v>2</v>
      </c>
      <c r="S292" s="29" t="s">
        <v>1563</v>
      </c>
      <c r="T292" s="29"/>
      <c r="U292" s="29">
        <v>28943040</v>
      </c>
    </row>
    <row r="293" spans="2:41" x14ac:dyDescent="0.25">
      <c r="B293" s="28" t="s">
        <v>1561</v>
      </c>
      <c r="C293" s="28" t="s">
        <v>1583</v>
      </c>
      <c r="D293" s="28" t="s">
        <v>1591</v>
      </c>
      <c r="E293" s="28" t="s">
        <v>44</v>
      </c>
      <c r="F293" s="29" t="str">
        <f>VLOOKUP(N293,Revistas!$B$2:$H$63971,2,FALSE)</f>
        <v>NO TIENE</v>
      </c>
      <c r="G293" s="29" t="str">
        <f>VLOOKUP(N293,Revistas!$B$2:$H$63971,3,FALSE)</f>
        <v>NO TIENE</v>
      </c>
      <c r="H293" s="29" t="str">
        <f>VLOOKUP(N293,Revistas!$B$2:$H$63971,4,FALSE)</f>
        <v>NO TIENE</v>
      </c>
      <c r="I293" s="29" t="str">
        <f>VLOOKUP(N293,Revistas!$B$2:$H$63971,5,FALSE)</f>
        <v>NO TIENE</v>
      </c>
      <c r="J293" s="29" t="str">
        <f>VLOOKUP(N293,Revistas!$B$2:$H$63971,6,FALSE)</f>
        <v>NO</v>
      </c>
      <c r="K293" s="28" t="s">
        <v>1585</v>
      </c>
      <c r="L293" s="28"/>
      <c r="M293" s="29" t="s">
        <v>140</v>
      </c>
      <c r="N293" s="29" t="s">
        <v>1586</v>
      </c>
      <c r="O293" s="29" t="s">
        <v>782</v>
      </c>
      <c r="P293" s="29">
        <v>2018</v>
      </c>
      <c r="Q293" s="29">
        <v>6</v>
      </c>
      <c r="R293" s="29">
        <v>1</v>
      </c>
      <c r="S293" s="29" t="s">
        <v>1584</v>
      </c>
      <c r="T293" s="29"/>
      <c r="U293" s="29">
        <v>29430490</v>
      </c>
    </row>
    <row r="294" spans="2:41" x14ac:dyDescent="0.25">
      <c r="B294" s="28" t="s">
        <v>1561</v>
      </c>
      <c r="C294" s="28" t="s">
        <v>1573</v>
      </c>
      <c r="D294" s="28" t="s">
        <v>4352</v>
      </c>
      <c r="E294" s="28" t="s">
        <v>44</v>
      </c>
      <c r="F294" s="29" t="str">
        <f>VLOOKUP(N294,Revistas!$B$2:$H$63971,2,FALSE)</f>
        <v>NO TIENE</v>
      </c>
      <c r="G294" s="29" t="str">
        <f>VLOOKUP(N294,Revistas!$B$2:$H$63971,3,FALSE)</f>
        <v>NO TIENE</v>
      </c>
      <c r="H294" s="29" t="str">
        <f>VLOOKUP(N294,Revistas!$B$2:$H$63971,4,FALSE)</f>
        <v>NO TIENE</v>
      </c>
      <c r="I294" s="29" t="str">
        <f>VLOOKUP(N294,Revistas!$B$2:$H$63971,5,FALSE)</f>
        <v>NO TIENE</v>
      </c>
      <c r="J294" s="29" t="str">
        <f>VLOOKUP(N294,Revistas!$B$2:$H$63971,6,FALSE)</f>
        <v>NO</v>
      </c>
      <c r="K294" s="28" t="s">
        <v>1576</v>
      </c>
      <c r="L294" s="28"/>
      <c r="M294" s="29" t="s">
        <v>140</v>
      </c>
      <c r="N294" s="29" t="s">
        <v>1577</v>
      </c>
      <c r="O294" s="29" t="s">
        <v>1575</v>
      </c>
      <c r="P294" s="29">
        <v>2018</v>
      </c>
      <c r="Q294" s="29">
        <v>46</v>
      </c>
      <c r="R294" s="29">
        <v>1</v>
      </c>
      <c r="S294" s="34">
        <v>43191</v>
      </c>
      <c r="T294" s="29"/>
      <c r="U294" s="29">
        <v>29172843</v>
      </c>
    </row>
    <row r="295" spans="2:41" x14ac:dyDescent="0.25">
      <c r="B295" s="28" t="s">
        <v>1561</v>
      </c>
      <c r="C295" s="28" t="s">
        <v>1567</v>
      </c>
      <c r="D295" s="28" t="s">
        <v>4351</v>
      </c>
      <c r="E295" s="28" t="s">
        <v>44</v>
      </c>
      <c r="F295" s="29" t="str">
        <f>VLOOKUP(N295,Revistas!$B$2:$H$63971,2,FALSE)</f>
        <v>NO TIENE</v>
      </c>
      <c r="G295" s="29" t="str">
        <f>VLOOKUP(N295,Revistas!$B$2:$H$63971,3,FALSE)</f>
        <v>NO TIENE</v>
      </c>
      <c r="H295" s="29" t="str">
        <f>VLOOKUP(N295,Revistas!$B$2:$H$63971,4,FALSE)</f>
        <v>NO TIENE</v>
      </c>
      <c r="I295" s="29" t="str">
        <f>VLOOKUP(N295,Revistas!$B$2:$H$63971,5,FALSE)</f>
        <v>NO TIENE</v>
      </c>
      <c r="J295" s="29" t="str">
        <f>VLOOKUP(N295,Revistas!$B$2:$H$63971,6,FALSE)</f>
        <v>NO</v>
      </c>
      <c r="K295" s="28" t="s">
        <v>1571</v>
      </c>
      <c r="L295" s="28"/>
      <c r="M295" s="29" t="s">
        <v>140</v>
      </c>
      <c r="N295" s="29" t="s">
        <v>1572</v>
      </c>
      <c r="O295" s="29" t="s">
        <v>1570</v>
      </c>
      <c r="P295" s="29">
        <v>2018</v>
      </c>
      <c r="Q295" s="29">
        <v>14</v>
      </c>
      <c r="R295" s="29">
        <v>1</v>
      </c>
      <c r="S295" s="29" t="s">
        <v>1569</v>
      </c>
      <c r="T295" s="29"/>
      <c r="U295" s="29">
        <v>29398994</v>
      </c>
      <c r="AO295" s="24"/>
    </row>
    <row r="296" spans="2:41" x14ac:dyDescent="0.25">
      <c r="B296" s="28" t="s">
        <v>1158</v>
      </c>
      <c r="C296" s="28" t="s">
        <v>4331</v>
      </c>
      <c r="D296" s="28" t="s">
        <v>1139</v>
      </c>
      <c r="E296" s="28" t="s">
        <v>44</v>
      </c>
      <c r="F296" s="29">
        <f>VLOOKUP(N296,Revistas!$B$2:$H$63971,2,FALSE)</f>
        <v>0.32300000000000001</v>
      </c>
      <c r="G296" s="29" t="str">
        <f>VLOOKUP(N296,Revistas!$B$2:$H$63971,3,FALSE)</f>
        <v>Q4</v>
      </c>
      <c r="H296" s="29" t="str">
        <f>VLOOKUP(N296,Revistas!$B$2:$H$63971,4,FALSE)</f>
        <v>UROLOGY &amp; NEPHROLOGY - SCIE</v>
      </c>
      <c r="I296" s="29" t="str">
        <f>VLOOKUP(N296,Revistas!$B$2:$H$63971,5,FALSE)</f>
        <v>73/76</v>
      </c>
      <c r="J296" s="29" t="str">
        <f>VLOOKUP(N296,Revistas!$B$2:$H$63971,6,FALSE)</f>
        <v>NO</v>
      </c>
      <c r="K296" s="28" t="s">
        <v>1159</v>
      </c>
      <c r="L296" s="28"/>
      <c r="M296" s="29" t="s">
        <v>140</v>
      </c>
      <c r="N296" s="29" t="s">
        <v>1141</v>
      </c>
      <c r="O296" s="29" t="s">
        <v>782</v>
      </c>
      <c r="P296" s="29">
        <v>2018</v>
      </c>
      <c r="Q296" s="29">
        <v>71</v>
      </c>
      <c r="R296" s="29">
        <v>1</v>
      </c>
      <c r="S296" s="29">
        <v>46</v>
      </c>
      <c r="T296" s="29">
        <v>54</v>
      </c>
      <c r="U296" s="29">
        <v>29336332</v>
      </c>
    </row>
    <row r="297" spans="2:41" x14ac:dyDescent="0.25">
      <c r="B297" s="28" t="s">
        <v>809</v>
      </c>
      <c r="C297" s="28" t="s">
        <v>808</v>
      </c>
      <c r="D297" s="28" t="s">
        <v>810</v>
      </c>
      <c r="E297" s="28" t="s">
        <v>10</v>
      </c>
      <c r="F297" s="29">
        <f>VLOOKUP(N297,Revistas!$B$2:$H$63971,2,FALSE)</f>
        <v>2.714</v>
      </c>
      <c r="G297" s="29" t="str">
        <f>VLOOKUP(N297,Revistas!$B$2:$H$63971,3,FALSE)</f>
        <v>Q1</v>
      </c>
      <c r="H297" s="29" t="str">
        <f>VLOOKUP(N297,Revistas!$B$2:$H$63971,4,FALSE)</f>
        <v>MEDICINA, GENERAL &amp; INTERNAL</v>
      </c>
      <c r="I297" s="29" t="str">
        <f>VLOOKUP(N297,Revistas!$B$2:$H$63971,5,FALSE)</f>
        <v>34/154</v>
      </c>
      <c r="J297" s="29" t="str">
        <f>VLOOKUP(N297,Revistas!$B$2:$H$63971,6,FALSE)</f>
        <v>NO</v>
      </c>
      <c r="K297" s="28" t="s">
        <v>812</v>
      </c>
      <c r="L297" s="28"/>
      <c r="M297" s="29" t="s">
        <v>140</v>
      </c>
      <c r="N297" s="29" t="s">
        <v>813</v>
      </c>
      <c r="O297" s="29" t="s">
        <v>811</v>
      </c>
      <c r="P297" s="29">
        <v>2018</v>
      </c>
      <c r="Q297" s="29"/>
      <c r="R297" s="29"/>
      <c r="S297" s="29"/>
      <c r="T297" s="29"/>
      <c r="U297" s="29">
        <v>29424018</v>
      </c>
    </row>
    <row r="298" spans="2:41" x14ac:dyDescent="0.25">
      <c r="B298" s="28" t="s">
        <v>372</v>
      </c>
      <c r="C298" s="28" t="s">
        <v>373</v>
      </c>
      <c r="D298" s="28" t="s">
        <v>363</v>
      </c>
      <c r="E298" s="28" t="s">
        <v>205</v>
      </c>
      <c r="F298" s="29">
        <f>VLOOKUP(N298,Revistas!$B$2:$H$63971,2,FALSE)</f>
        <v>3.569</v>
      </c>
      <c r="G298" s="29" t="str">
        <f>VLOOKUP(N298,Revistas!$B$2:$H$63971,3,FALSE)</f>
        <v>Q2</v>
      </c>
      <c r="H298" s="29" t="str">
        <f>VLOOKUP(N298,Revistas!$B$2:$H$63971,4,FALSE)</f>
        <v>HEMATOLOGY</v>
      </c>
      <c r="I298" s="29" t="str">
        <f>VLOOKUP(N298,Revistas!$B$2:$H$63971,5,FALSE)</f>
        <v>22/70</v>
      </c>
      <c r="J298" s="29" t="str">
        <f>VLOOKUP(N298,Revistas!$B$2:$H$63971,6,FALSE)</f>
        <v>NO</v>
      </c>
      <c r="K298" s="28" t="s">
        <v>374</v>
      </c>
      <c r="L298" s="28"/>
      <c r="M298" s="29">
        <v>0</v>
      </c>
      <c r="N298" s="29" t="s">
        <v>365</v>
      </c>
      <c r="O298" s="29" t="s">
        <v>224</v>
      </c>
      <c r="P298" s="29">
        <v>2018</v>
      </c>
      <c r="Q298" s="29">
        <v>24</v>
      </c>
      <c r="R298" s="29"/>
      <c r="S298" s="29">
        <v>109</v>
      </c>
      <c r="T298" s="29">
        <v>109</v>
      </c>
      <c r="U298" s="29"/>
    </row>
    <row r="299" spans="2:41" x14ac:dyDescent="0.25">
      <c r="B299" s="28" t="s">
        <v>952</v>
      </c>
      <c r="C299" s="28" t="s">
        <v>1393</v>
      </c>
      <c r="D299" s="28" t="s">
        <v>953</v>
      </c>
      <c r="E299" s="28" t="s">
        <v>10</v>
      </c>
      <c r="F299" s="29">
        <f>VLOOKUP(N299,Revistas!$B$2:$H$63971,2,FALSE)</f>
        <v>1.042</v>
      </c>
      <c r="G299" s="29" t="str">
        <f>VLOOKUP(N299,Revistas!$B$2:$H$63971,3,FALSE)</f>
        <v>Q3</v>
      </c>
      <c r="H299" s="29" t="str">
        <f>VLOOKUP(N299,Revistas!$B$2:$H$63971,4,FALSE)</f>
        <v>MEDICINE, GENERAL &amp; INTERNAL - SCIE;</v>
      </c>
      <c r="I299" s="29" t="str">
        <f>VLOOKUP(N299,Revistas!$B$2:$H$63971,5,FALSE)</f>
        <v>97/154</v>
      </c>
      <c r="J299" s="29" t="str">
        <f>VLOOKUP(N299,Revistas!$B$2:$H$63971,6,FALSE)</f>
        <v>NO</v>
      </c>
      <c r="K299" s="28" t="s">
        <v>954</v>
      </c>
      <c r="L299" s="28"/>
      <c r="M299" s="29" t="s">
        <v>140</v>
      </c>
      <c r="N299" s="29" t="s">
        <v>955</v>
      </c>
      <c r="O299" s="29" t="s">
        <v>346</v>
      </c>
      <c r="P299" s="29">
        <v>2018</v>
      </c>
      <c r="Q299" s="29"/>
      <c r="R299" s="29"/>
      <c r="S299" s="29"/>
      <c r="T299" s="29"/>
      <c r="U299" s="29">
        <v>29555215</v>
      </c>
    </row>
    <row r="300" spans="2:41" x14ac:dyDescent="0.25">
      <c r="B300" s="28" t="s">
        <v>1100</v>
      </c>
      <c r="C300" s="28" t="s">
        <v>1101</v>
      </c>
      <c r="D300" s="28" t="s">
        <v>1102</v>
      </c>
      <c r="E300" s="28" t="s">
        <v>24</v>
      </c>
      <c r="F300" s="29" t="str">
        <f>VLOOKUP(N300,Revistas!$B$2:$H$63971,2,FALSE)</f>
        <v>NO TIENE</v>
      </c>
      <c r="G300" s="29" t="str">
        <f>VLOOKUP(N300,Revistas!$B$2:$H$63971,3,FALSE)</f>
        <v>NO TIENE</v>
      </c>
      <c r="H300" s="29" t="str">
        <f>VLOOKUP(N300,Revistas!$B$2:$H$63971,4,FALSE)</f>
        <v>NO TIENE</v>
      </c>
      <c r="I300" s="29" t="str">
        <f>VLOOKUP(N300,Revistas!$B$2:$H$63971,5,FALSE)</f>
        <v>NO TIENE</v>
      </c>
      <c r="J300" s="29" t="str">
        <f>VLOOKUP(N300,Revistas!$B$2:$H$63971,6,FALSE)</f>
        <v>NO</v>
      </c>
      <c r="K300" s="28" t="s">
        <v>1103</v>
      </c>
      <c r="L300" s="28" t="s">
        <v>1104</v>
      </c>
      <c r="M300" s="29">
        <v>0</v>
      </c>
      <c r="N300" s="29" t="s">
        <v>1105</v>
      </c>
      <c r="O300" s="29" t="s">
        <v>21</v>
      </c>
      <c r="P300" s="29">
        <v>2018</v>
      </c>
      <c r="Q300" s="29">
        <v>65</v>
      </c>
      <c r="R300" s="29">
        <v>4</v>
      </c>
      <c r="S300" s="29">
        <v>239</v>
      </c>
      <c r="T300" s="29">
        <v>241</v>
      </c>
      <c r="U300" s="29">
        <v>29429952</v>
      </c>
      <c r="AO300" s="24"/>
    </row>
    <row r="301" spans="2:41" x14ac:dyDescent="0.25">
      <c r="B301" s="28" t="s">
        <v>892</v>
      </c>
      <c r="C301" s="28" t="s">
        <v>893</v>
      </c>
      <c r="D301" s="28" t="s">
        <v>894</v>
      </c>
      <c r="E301" s="28" t="s">
        <v>10</v>
      </c>
      <c r="F301" s="29">
        <f>VLOOKUP(N301,Revistas!$B$2:$H$63971,2,FALSE)</f>
        <v>6.8940000000000001</v>
      </c>
      <c r="G301" s="29" t="str">
        <f>VLOOKUP(N301,Revistas!$B$2:$H$63971,3,FALSE)</f>
        <v>Q1</v>
      </c>
      <c r="H301" s="29" t="str">
        <f>VLOOKUP(N301,Revistas!$B$2:$H$63971,4,FALSE)</f>
        <v>PATHOLOGY - SCIE;</v>
      </c>
      <c r="I301" s="29" t="str">
        <f>VLOOKUP(N301,Revistas!$B$2:$H$63971,5,FALSE)</f>
        <v>3 DE 79</v>
      </c>
      <c r="J301" s="29" t="str">
        <f>VLOOKUP(N301,Revistas!$B$2:$H$63971,6,FALSE)</f>
        <v>SI</v>
      </c>
      <c r="K301" s="28" t="s">
        <v>895</v>
      </c>
      <c r="L301" s="28" t="s">
        <v>896</v>
      </c>
      <c r="M301" s="29">
        <v>0</v>
      </c>
      <c r="N301" s="29" t="s">
        <v>897</v>
      </c>
      <c r="O301" s="29" t="s">
        <v>33</v>
      </c>
      <c r="P301" s="29">
        <v>2018</v>
      </c>
      <c r="Q301" s="29">
        <v>244</v>
      </c>
      <c r="R301" s="29">
        <v>3</v>
      </c>
      <c r="S301" s="29">
        <v>296</v>
      </c>
      <c r="T301" s="29">
        <v>310</v>
      </c>
      <c r="U301" s="29">
        <v>29205354</v>
      </c>
    </row>
    <row r="302" spans="2:41" x14ac:dyDescent="0.25">
      <c r="B302" s="28" t="s">
        <v>802</v>
      </c>
      <c r="C302" s="28" t="s">
        <v>801</v>
      </c>
      <c r="D302" s="28" t="s">
        <v>803</v>
      </c>
      <c r="E302" s="28" t="s">
        <v>10</v>
      </c>
      <c r="F302" s="29">
        <f>VLOOKUP(N302,Revistas!$B$2:$H$63971,2,FALSE)</f>
        <v>2.3650000000000002</v>
      </c>
      <c r="G302" s="29" t="str">
        <f>VLOOKUP(N302,Revistas!$B$2:$H$63971,3,FALSE)</f>
        <v>Q3</v>
      </c>
      <c r="H302" s="29" t="str">
        <f>VLOOKUP(N302,Revistas!$B$2:$H$63971,4,FALSE)</f>
        <v>RHEUMATOLOGY - SCIE</v>
      </c>
      <c r="I302" s="29" t="str">
        <f>VLOOKUP(N302,Revistas!$B$2:$H$63971,5,FALSE)</f>
        <v>19/30</v>
      </c>
      <c r="J302" s="29" t="str">
        <f>VLOOKUP(N302,Revistas!$B$2:$H$63971,6,FALSE)</f>
        <v>NO</v>
      </c>
      <c r="K302" s="28" t="s">
        <v>806</v>
      </c>
      <c r="L302" s="28"/>
      <c r="M302" s="29" t="s">
        <v>140</v>
      </c>
      <c r="N302" s="29" t="s">
        <v>807</v>
      </c>
      <c r="O302" s="29" t="s">
        <v>805</v>
      </c>
      <c r="P302" s="29">
        <v>2018</v>
      </c>
      <c r="Q302" s="29">
        <v>37</v>
      </c>
      <c r="R302" s="29">
        <v>4</v>
      </c>
      <c r="S302" s="29" t="s">
        <v>804</v>
      </c>
      <c r="T302" s="29"/>
      <c r="U302" s="29">
        <v>29214548</v>
      </c>
    </row>
    <row r="303" spans="2:41" x14ac:dyDescent="0.25">
      <c r="B303" s="32" t="s">
        <v>987</v>
      </c>
      <c r="C303" s="32" t="s">
        <v>988</v>
      </c>
      <c r="D303" s="32" t="s">
        <v>711</v>
      </c>
      <c r="E303" s="32" t="s">
        <v>10</v>
      </c>
      <c r="F303" s="29">
        <f>VLOOKUP(N303,Revistas!$B$2:$H$63971,2,FALSE)</f>
        <v>5.2640000000000002</v>
      </c>
      <c r="G303" s="29" t="str">
        <f>VLOOKUP(N303,Revistas!$B$2:$H$63971,3,FALSE)</f>
        <v>Q1</v>
      </c>
      <c r="H303" s="29" t="str">
        <f>VLOOKUP(N303,Revistas!$B$2:$H$63971,4,FALSE)</f>
        <v>ALLERGY - SCIE;</v>
      </c>
      <c r="I303" s="29" t="str">
        <f>VLOOKUP(N303,Revistas!$B$2:$H$63971,5,FALSE)</f>
        <v>4 DE 26</v>
      </c>
      <c r="J303" s="29" t="str">
        <f>VLOOKUP(N303,Revistas!$B$2:$H$63971,6,FALSE)</f>
        <v>NO</v>
      </c>
      <c r="K303" s="32" t="s">
        <v>989</v>
      </c>
      <c r="L303" s="32" t="s">
        <v>990</v>
      </c>
      <c r="M303" s="33">
        <v>0</v>
      </c>
      <c r="N303" s="33" t="s">
        <v>714</v>
      </c>
      <c r="O303" s="33" t="s">
        <v>21</v>
      </c>
      <c r="P303" s="33">
        <v>2018</v>
      </c>
      <c r="Q303" s="33">
        <v>48</v>
      </c>
      <c r="R303" s="33">
        <v>4</v>
      </c>
      <c r="S303" s="33">
        <v>452</v>
      </c>
      <c r="T303" s="33">
        <v>463</v>
      </c>
      <c r="U303" s="33">
        <v>29193486</v>
      </c>
    </row>
    <row r="304" spans="2:41" x14ac:dyDescent="0.25">
      <c r="B304" s="32" t="s">
        <v>1009</v>
      </c>
      <c r="C304" s="32" t="s">
        <v>1010</v>
      </c>
      <c r="D304" s="32" t="s">
        <v>669</v>
      </c>
      <c r="E304" s="32" t="s">
        <v>10</v>
      </c>
      <c r="F304" s="29">
        <f>VLOOKUP(N304,Revistas!$B$2:$H$63971,2,FALSE)</f>
        <v>3.0939999999999999</v>
      </c>
      <c r="G304" s="29" t="str">
        <f>VLOOKUP(N304,Revistas!$B$2:$H$63971,3,FALSE)</f>
        <v>Q2</v>
      </c>
      <c r="H304" s="29" t="str">
        <f>VLOOKUP(N304,Revistas!$B$2:$H$63971,4,FALSE)</f>
        <v>IMMUNOLOGY</v>
      </c>
      <c r="I304" s="29" t="str">
        <f>VLOOKUP(N304,Revistas!$B$2:$H$63971,5,FALSE)</f>
        <v>74/150</v>
      </c>
      <c r="J304" s="29" t="str">
        <f>VLOOKUP(N304,Revistas!$B$2:$H$63971,6,FALSE)</f>
        <v>NO</v>
      </c>
      <c r="K304" s="32" t="s">
        <v>1011</v>
      </c>
      <c r="L304" s="32" t="s">
        <v>1012</v>
      </c>
      <c r="M304" s="33">
        <v>0</v>
      </c>
      <c r="N304" s="33" t="s">
        <v>672</v>
      </c>
      <c r="O304" s="33"/>
      <c r="P304" s="33">
        <v>2018</v>
      </c>
      <c r="Q304" s="33">
        <v>28</v>
      </c>
      <c r="R304" s="33">
        <v>1</v>
      </c>
      <c r="S304" s="33">
        <v>37</v>
      </c>
      <c r="T304" s="33">
        <v>41</v>
      </c>
      <c r="U304" s="33">
        <v>29461207</v>
      </c>
    </row>
    <row r="305" spans="1:68" x14ac:dyDescent="0.25">
      <c r="B305" s="28" t="s">
        <v>1376</v>
      </c>
      <c r="C305" s="28" t="s">
        <v>1377</v>
      </c>
      <c r="D305" s="28" t="s">
        <v>1378</v>
      </c>
      <c r="E305" s="28" t="s">
        <v>10</v>
      </c>
      <c r="F305" s="29">
        <f>VLOOKUP(N305,Revistas!$B$2:$H$63971,2,FALSE)</f>
        <v>3.6259999999999999</v>
      </c>
      <c r="G305" s="29" t="str">
        <f>VLOOKUP(N305,Revistas!$B$2:$H$63971,3,FALSE)</f>
        <v>Q2</v>
      </c>
      <c r="H305" s="29" t="str">
        <f>VLOOKUP(N305,Revistas!$B$2:$H$63971,4,FALSE)</f>
        <v>ONCOLOGY - SCIE</v>
      </c>
      <c r="I305" s="29" t="str">
        <f>VLOOKUP(N305,Revistas!$B$2:$H$63971,5,FALSE)</f>
        <v>82/217</v>
      </c>
      <c r="J305" s="29" t="str">
        <f>VLOOKUP(N305,Revistas!$B$2:$H$63971,6,FALSE)</f>
        <v>NO</v>
      </c>
      <c r="K305" s="28" t="s">
        <v>1379</v>
      </c>
      <c r="L305" s="28" t="s">
        <v>1380</v>
      </c>
      <c r="M305" s="29">
        <v>0</v>
      </c>
      <c r="N305" s="29" t="s">
        <v>1381</v>
      </c>
      <c r="O305" s="29" t="s">
        <v>73</v>
      </c>
      <c r="P305" s="29">
        <v>2018</v>
      </c>
      <c r="Q305" s="29">
        <v>167</v>
      </c>
      <c r="R305" s="29">
        <v>1</v>
      </c>
      <c r="S305" s="29">
        <v>249</v>
      </c>
      <c r="T305" s="29">
        <v>256</v>
      </c>
      <c r="U305" s="29">
        <v>28913729</v>
      </c>
    </row>
    <row r="306" spans="1:68" x14ac:dyDescent="0.25">
      <c r="B306" s="28" t="s">
        <v>970</v>
      </c>
      <c r="C306" s="28" t="s">
        <v>969</v>
      </c>
      <c r="D306" s="28" t="s">
        <v>939</v>
      </c>
      <c r="E306" s="28" t="s">
        <v>10</v>
      </c>
      <c r="F306" s="29" t="str">
        <f>VLOOKUP(N306,Revistas!$B$2:$H$63971,2,FALSE)</f>
        <v>NO TIENE</v>
      </c>
      <c r="G306" s="29" t="str">
        <f>VLOOKUP(N306,Revistas!$B$2:$H$63971,3,FALSE)</f>
        <v>NO TIENE</v>
      </c>
      <c r="H306" s="29" t="str">
        <f>VLOOKUP(N306,Revistas!$B$2:$H$63971,4,FALSE)</f>
        <v>NO TIENE</v>
      </c>
      <c r="I306" s="29" t="str">
        <f>VLOOKUP(N306,Revistas!$B$2:$H$63971,5,FALSE)</f>
        <v>NO TIENE</v>
      </c>
      <c r="J306" s="29" t="str">
        <f>VLOOKUP(N306,Revistas!$B$2:$H$63971,6,FALSE)</f>
        <v>NO</v>
      </c>
      <c r="K306" s="28" t="s">
        <v>972</v>
      </c>
      <c r="L306" s="28"/>
      <c r="M306" s="29" t="s">
        <v>140</v>
      </c>
      <c r="N306" s="29" t="s">
        <v>942</v>
      </c>
      <c r="O306" s="29" t="s">
        <v>971</v>
      </c>
      <c r="P306" s="29">
        <v>2018</v>
      </c>
      <c r="Q306" s="29"/>
      <c r="R306" s="29"/>
      <c r="S306" s="29"/>
      <c r="T306" s="29"/>
      <c r="U306" s="29">
        <v>29426794</v>
      </c>
    </row>
    <row r="307" spans="1:68" x14ac:dyDescent="0.25">
      <c r="B307" s="28" t="s">
        <v>1513</v>
      </c>
      <c r="C307" s="28" t="s">
        <v>1514</v>
      </c>
      <c r="D307" s="28" t="s">
        <v>56</v>
      </c>
      <c r="E307" s="28" t="s">
        <v>149</v>
      </c>
      <c r="F307" s="29">
        <f>VLOOKUP(N307,Revistas!$B$2:$H$63971,2,FALSE)</f>
        <v>4.2590000000000003</v>
      </c>
      <c r="G307" s="29" t="str">
        <f>VLOOKUP(N307,Revistas!$B$2:$H$63971,3,FALSE)</f>
        <v>Q1</v>
      </c>
      <c r="H307" s="29" t="str">
        <f>VLOOKUP(N307,Revistas!$B$2:$H$63971,4,FALSE)</f>
        <v>MULTIDISCIPLINARY SCIENCES</v>
      </c>
      <c r="I307" s="29" t="str">
        <f>VLOOKUP(N307,Revistas!$B$2:$H$63971,5,FALSE)</f>
        <v>10 DE 64</v>
      </c>
      <c r="J307" s="29" t="str">
        <f>VLOOKUP(N307,Revistas!$B$2:$H$63971,6,FALSE)</f>
        <v>NO</v>
      </c>
      <c r="K307" s="28" t="s">
        <v>1515</v>
      </c>
      <c r="L307" s="28" t="s">
        <v>1516</v>
      </c>
      <c r="M307" s="29">
        <v>0</v>
      </c>
      <c r="N307" s="29" t="s">
        <v>59</v>
      </c>
      <c r="O307" s="30">
        <v>38777</v>
      </c>
      <c r="P307" s="29">
        <v>2018</v>
      </c>
      <c r="Q307" s="29">
        <v>8</v>
      </c>
      <c r="R307" s="29"/>
      <c r="S307" s="29"/>
      <c r="T307" s="29">
        <v>4278</v>
      </c>
      <c r="U307" s="29"/>
    </row>
    <row r="308" spans="1:68" x14ac:dyDescent="0.25">
      <c r="B308" s="28" t="s">
        <v>1513</v>
      </c>
      <c r="C308" s="28" t="s">
        <v>1517</v>
      </c>
      <c r="D308" s="28" t="s">
        <v>56</v>
      </c>
      <c r="E308" s="28" t="s">
        <v>149</v>
      </c>
      <c r="F308" s="29">
        <f>VLOOKUP(N308,Revistas!$B$2:$H$63971,2,FALSE)</f>
        <v>4.2590000000000003</v>
      </c>
      <c r="G308" s="29" t="str">
        <f>VLOOKUP(N308,Revistas!$B$2:$H$63971,3,FALSE)</f>
        <v>Q1</v>
      </c>
      <c r="H308" s="29" t="str">
        <f>VLOOKUP(N308,Revistas!$B$2:$H$63971,4,FALSE)</f>
        <v>MULTIDISCIPLINARY SCIENCES</v>
      </c>
      <c r="I308" s="29" t="str">
        <f>VLOOKUP(N308,Revistas!$B$2:$H$63971,5,FALSE)</f>
        <v>10 DE 64</v>
      </c>
      <c r="J308" s="29" t="str">
        <f>VLOOKUP(N308,Revistas!$B$2:$H$63971,6,FALSE)</f>
        <v>NO</v>
      </c>
      <c r="K308" s="28" t="s">
        <v>1515</v>
      </c>
      <c r="L308" s="28" t="s">
        <v>1516</v>
      </c>
      <c r="M308" s="29">
        <v>0</v>
      </c>
      <c r="N308" s="29" t="s">
        <v>59</v>
      </c>
      <c r="O308" s="29" t="s">
        <v>454</v>
      </c>
      <c r="P308" s="29">
        <v>2018</v>
      </c>
      <c r="Q308" s="29">
        <v>8</v>
      </c>
      <c r="R308" s="29"/>
      <c r="S308" s="29"/>
      <c r="T308" s="29">
        <v>364</v>
      </c>
      <c r="U308" s="29"/>
    </row>
    <row r="309" spans="1:68" x14ac:dyDescent="0.25">
      <c r="B309" s="28" t="s">
        <v>733</v>
      </c>
      <c r="C309" s="28" t="s">
        <v>732</v>
      </c>
      <c r="D309" s="28" t="s">
        <v>734</v>
      </c>
      <c r="E309" s="28" t="s">
        <v>10</v>
      </c>
      <c r="F309" s="29">
        <f>VLOOKUP(N309,Revistas!$B$2:$H$63971,2,FALSE)</f>
        <v>1.56</v>
      </c>
      <c r="G309" s="29" t="str">
        <f>VLOOKUP(N309,Revistas!$B$2:$H$63971,3,FALSE)</f>
        <v>Q3</v>
      </c>
      <c r="H309" s="29" t="str">
        <f>VLOOKUP(N309,Revistas!$B$2:$H$63971,4,FALSE)</f>
        <v>DERMATOLOGY - SCIE</v>
      </c>
      <c r="I309" s="29" t="str">
        <f>VLOOKUP(N309,Revistas!$B$2:$H$63971,5,FALSE)</f>
        <v>38/63</v>
      </c>
      <c r="J309" s="29" t="str">
        <f>VLOOKUP(N309,Revistas!$B$2:$H$63971,6,FALSE)</f>
        <v>NO</v>
      </c>
      <c r="K309" s="28" t="s">
        <v>736</v>
      </c>
      <c r="L309" s="28"/>
      <c r="M309" s="29" t="s">
        <v>140</v>
      </c>
      <c r="N309" s="29" t="s">
        <v>737</v>
      </c>
      <c r="O309" s="29" t="s">
        <v>735</v>
      </c>
      <c r="P309" s="29">
        <v>2018</v>
      </c>
      <c r="Q309" s="29"/>
      <c r="R309" s="29"/>
      <c r="S309" s="29"/>
      <c r="T309" s="29"/>
      <c r="U309" s="29">
        <v>29350416</v>
      </c>
    </row>
    <row r="310" spans="1:68" x14ac:dyDescent="0.25">
      <c r="B310" s="28" t="s">
        <v>4449</v>
      </c>
      <c r="C310" s="28" t="s">
        <v>4450</v>
      </c>
      <c r="D310" s="28" t="s">
        <v>4451</v>
      </c>
      <c r="E310" s="28" t="s">
        <v>10</v>
      </c>
      <c r="F310" s="29">
        <f>VLOOKUP(N310,Revistas!$B$2:$H$63971,2,FALSE)</f>
        <v>3.496</v>
      </c>
      <c r="G310" s="29" t="str">
        <f>VLOOKUP(N310,Revistas!$B$2:$H$63971,3,FALSE)</f>
        <v>Q1</v>
      </c>
      <c r="H310" s="29" t="str">
        <f>VLOOKUP(N310,Revistas!$B$2:$H$63971,4,FALSE)</f>
        <v>FOOD SCIENCE &amp; TECHNOLOGY - SCIE</v>
      </c>
      <c r="I310" s="29" t="str">
        <f>VLOOKUP(N310,Revistas!$B$2:$H$63971,5,FALSE)</f>
        <v>12/130</v>
      </c>
      <c r="J310" s="29" t="str">
        <f>VLOOKUP(N310,Revistas!$B$2:$H$63971,6,FALSE)</f>
        <v>SI</v>
      </c>
      <c r="K310" s="28" t="s">
        <v>4452</v>
      </c>
      <c r="L310" s="28" t="s">
        <v>4453</v>
      </c>
      <c r="M310" s="29">
        <v>0</v>
      </c>
      <c r="N310" s="29" t="s">
        <v>4454</v>
      </c>
      <c r="O310" s="29" t="s">
        <v>224</v>
      </c>
      <c r="P310" s="29">
        <v>2018</v>
      </c>
      <c r="Q310" s="29">
        <v>84</v>
      </c>
      <c r="R310" s="29"/>
      <c r="S310" s="29">
        <v>61</v>
      </c>
      <c r="T310" s="29">
        <v>69</v>
      </c>
      <c r="U310" s="29"/>
    </row>
    <row r="311" spans="1:68" x14ac:dyDescent="0.25">
      <c r="B311" s="28" t="s">
        <v>791</v>
      </c>
      <c r="C311" s="28" t="s">
        <v>792</v>
      </c>
      <c r="D311" s="28" t="s">
        <v>793</v>
      </c>
      <c r="E311" s="28" t="s">
        <v>10</v>
      </c>
      <c r="F311" s="29">
        <f>VLOOKUP(N311,Revistas!$B$2:$H$63971,2,FALSE)</f>
        <v>1.8240000000000001</v>
      </c>
      <c r="G311" s="29" t="str">
        <f>VLOOKUP(N311,Revistas!$B$2:$H$63971,3,FALSE)</f>
        <v>Q3</v>
      </c>
      <c r="H311" s="29" t="str">
        <f>VLOOKUP(N311,Revistas!$B$2:$H$63971,4,FALSE)</f>
        <v>RHEUMATOLOGY - SCIE</v>
      </c>
      <c r="I311" s="29" t="str">
        <f>VLOOKUP(N311,Revistas!$B$2:$H$63971,5,FALSE)</f>
        <v>21 DE 30</v>
      </c>
      <c r="J311" s="29" t="str">
        <f>VLOOKUP(N311,Revistas!$B$2:$H$63971,6,FALSE)</f>
        <v>NO</v>
      </c>
      <c r="K311" s="28" t="s">
        <v>794</v>
      </c>
      <c r="L311" s="28" t="s">
        <v>795</v>
      </c>
      <c r="M311" s="29">
        <v>0</v>
      </c>
      <c r="N311" s="29" t="s">
        <v>796</v>
      </c>
      <c r="O311" s="29" t="s">
        <v>33</v>
      </c>
      <c r="P311" s="29">
        <v>2018</v>
      </c>
      <c r="Q311" s="29">
        <v>38</v>
      </c>
      <c r="R311" s="29">
        <v>3</v>
      </c>
      <c r="S311" s="29">
        <v>363</v>
      </c>
      <c r="T311" s="29">
        <v>374</v>
      </c>
      <c r="U311" s="29">
        <v>29322341</v>
      </c>
    </row>
    <row r="312" spans="1:68" x14ac:dyDescent="0.25">
      <c r="B312" s="28" t="s">
        <v>4594</v>
      </c>
      <c r="C312" s="28" t="s">
        <v>4595</v>
      </c>
      <c r="D312" s="28" t="s">
        <v>3705</v>
      </c>
      <c r="E312" s="28" t="s">
        <v>10</v>
      </c>
      <c r="F312" s="29">
        <f>VLOOKUP(N312,Revistas!$B$2:$H$63971,2,FALSE)</f>
        <v>12.124000000000001</v>
      </c>
      <c r="G312" s="29" t="str">
        <f>VLOOKUP(N312,Revistas!$B$2:$H$63971,3,FALSE)</f>
        <v>Q1</v>
      </c>
      <c r="H312" s="29" t="str">
        <f>VLOOKUP(N312,Revistas!$B$2:$H$63971,4,FALSE)</f>
        <v>MULTIDISCIPLINARY SCIENCES - SCIE</v>
      </c>
      <c r="I312" s="29" t="str">
        <f>VLOOKUP(N312,Revistas!$B$2:$H$63971,5,FALSE)</f>
        <v>3 DE 64</v>
      </c>
      <c r="J312" s="29" t="str">
        <f>VLOOKUP(N312,Revistas!$B$2:$H$63971,6,FALSE)</f>
        <v>SI</v>
      </c>
      <c r="K312" s="28" t="s">
        <v>4596</v>
      </c>
      <c r="L312" s="28" t="s">
        <v>4597</v>
      </c>
      <c r="M312" s="29">
        <v>0</v>
      </c>
      <c r="N312" s="29" t="s">
        <v>3706</v>
      </c>
      <c r="O312" s="29" t="s">
        <v>4598</v>
      </c>
      <c r="P312" s="29">
        <v>2018</v>
      </c>
      <c r="Q312" s="29">
        <v>9</v>
      </c>
      <c r="R312" s="29"/>
      <c r="S312" s="29"/>
      <c r="T312" s="29">
        <v>428</v>
      </c>
      <c r="U312" s="29">
        <v>29382818</v>
      </c>
    </row>
    <row r="313" spans="1:68" x14ac:dyDescent="0.25">
      <c r="B313" s="28" t="s">
        <v>877</v>
      </c>
      <c r="C313" s="28" t="s">
        <v>876</v>
      </c>
      <c r="D313" s="28" t="s">
        <v>878</v>
      </c>
      <c r="E313" s="28" t="s">
        <v>10</v>
      </c>
      <c r="F313" s="29">
        <f>VLOOKUP(N313,Revistas!$B$2:$H$63971,2,FALSE)</f>
        <v>2.9790000000000001</v>
      </c>
      <c r="G313" s="29" t="str">
        <f>VLOOKUP(N313,Revistas!$B$2:$H$63971,3,FALSE)</f>
        <v>Q2</v>
      </c>
      <c r="H313" s="29" t="str">
        <f>VLOOKUP(N313,Revistas!$B$2:$H$63971,4,FALSE)</f>
        <v>RESPIRATORY SYSTEM</v>
      </c>
      <c r="I313" s="29" t="str">
        <f>VLOOKUP(N313,Revistas!$B$2:$H$63971,5,FALSE)</f>
        <v>21/59</v>
      </c>
      <c r="J313" s="29" t="str">
        <f>VLOOKUP(N313,Revistas!$B$2:$H$63971,6,FALSE)</f>
        <v>NO</v>
      </c>
      <c r="K313" s="28" t="s">
        <v>879</v>
      </c>
      <c r="L313" s="28"/>
      <c r="M313" s="29" t="s">
        <v>140</v>
      </c>
      <c r="N313" s="29" t="s">
        <v>853</v>
      </c>
      <c r="O313" s="29" t="s">
        <v>137</v>
      </c>
      <c r="P313" s="29">
        <v>2018</v>
      </c>
      <c r="Q313" s="29"/>
      <c r="R313" s="29"/>
      <c r="S313" s="29"/>
      <c r="T313" s="29"/>
      <c r="U313" s="29">
        <v>29361319</v>
      </c>
    </row>
    <row r="314" spans="1:68" x14ac:dyDescent="0.25">
      <c r="B314" s="28" t="s">
        <v>4482</v>
      </c>
      <c r="C314" s="28" t="s">
        <v>4483</v>
      </c>
      <c r="D314" s="28" t="s">
        <v>3021</v>
      </c>
      <c r="E314" s="28" t="s">
        <v>10</v>
      </c>
      <c r="F314" s="29">
        <f>VLOOKUP(N314,Revistas!$B$2:$H$63971,2,FALSE)</f>
        <v>1.159</v>
      </c>
      <c r="G314" s="29" t="str">
        <f>VLOOKUP(N314,Revistas!$B$2:$H$63971,3,FALSE)</f>
        <v>Q3</v>
      </c>
      <c r="H314" s="29" t="str">
        <f>VLOOKUP(N314,Revistas!$B$2:$H$63971,4,FALSE)</f>
        <v>OTORINOLARINGOLOGY</v>
      </c>
      <c r="I314" s="29" t="str">
        <f>VLOOKUP(N314,Revistas!$B$2:$H$63971,5,FALSE)</f>
        <v>25/42</v>
      </c>
      <c r="J314" s="29" t="str">
        <f>VLOOKUP(N314,Revistas!$B$2:$H$63971,6,FALSE)</f>
        <v>NO</v>
      </c>
      <c r="K314" s="28" t="s">
        <v>4484</v>
      </c>
      <c r="L314" s="28" t="s">
        <v>4485</v>
      </c>
      <c r="M314" s="29">
        <v>0</v>
      </c>
      <c r="N314" s="29" t="s">
        <v>3022</v>
      </c>
      <c r="O314" s="29" t="s">
        <v>21</v>
      </c>
      <c r="P314" s="29">
        <v>2018</v>
      </c>
      <c r="Q314" s="29">
        <v>107</v>
      </c>
      <c r="R314" s="29"/>
      <c r="S314" s="29">
        <v>56</v>
      </c>
      <c r="T314" s="29">
        <v>61</v>
      </c>
      <c r="U314" s="29">
        <v>29501312</v>
      </c>
    </row>
    <row r="315" spans="1:68" x14ac:dyDescent="0.25">
      <c r="B315" s="28" t="s">
        <v>1246</v>
      </c>
      <c r="C315" s="28" t="s">
        <v>1281</v>
      </c>
      <c r="D315" s="28" t="s">
        <v>1064</v>
      </c>
      <c r="E315" s="28" t="s">
        <v>10</v>
      </c>
      <c r="F315" s="29">
        <f>VLOOKUP(N315,Revistas!$B$2:$H$63971,2,FALSE)</f>
        <v>2.3530000000000002</v>
      </c>
      <c r="G315" s="29" t="str">
        <f>VLOOKUP(N315,Revistas!$B$2:$H$63971,3,FALSE)</f>
        <v>Q3</v>
      </c>
      <c r="H315" s="29" t="str">
        <f>VLOOKUP(N315,Revistas!$B$2:$H$63971,4,FALSE)</f>
        <v>ONCOLOGY</v>
      </c>
      <c r="I315" s="29" t="str">
        <f>VLOOKUP(N315,Revistas!$B$2:$H$63971,5,FALSE)</f>
        <v>141/217</v>
      </c>
      <c r="J315" s="29" t="str">
        <f>VLOOKUP(N315,Revistas!$B$2:$H$63971,6,FALSE)</f>
        <v>NO</v>
      </c>
      <c r="K315" s="28" t="s">
        <v>1282</v>
      </c>
      <c r="L315" s="28" t="s">
        <v>1283</v>
      </c>
      <c r="M315" s="29">
        <v>1</v>
      </c>
      <c r="N315" s="29" t="s">
        <v>1067</v>
      </c>
      <c r="O315" s="29" t="s">
        <v>73</v>
      </c>
      <c r="P315" s="29">
        <v>2018</v>
      </c>
      <c r="Q315" s="29">
        <v>20</v>
      </c>
      <c r="R315" s="29">
        <v>1</v>
      </c>
      <c r="S315" s="29">
        <v>29</v>
      </c>
      <c r="T315" s="29">
        <v>37</v>
      </c>
      <c r="U315" s="29">
        <v>29238915</v>
      </c>
    </row>
    <row r="316" spans="1:68" x14ac:dyDescent="0.25">
      <c r="A316" s="22"/>
      <c r="B316" s="28" t="s">
        <v>1246</v>
      </c>
      <c r="C316" s="28" t="s">
        <v>1247</v>
      </c>
      <c r="D316" s="28" t="s">
        <v>1064</v>
      </c>
      <c r="E316" s="28" t="s">
        <v>149</v>
      </c>
      <c r="F316" s="29">
        <f>VLOOKUP(N316,Revistas!$B$2:$H$63971,2,FALSE)</f>
        <v>2.3530000000000002</v>
      </c>
      <c r="G316" s="29" t="str">
        <f>VLOOKUP(N316,Revistas!$B$2:$H$63971,3,FALSE)</f>
        <v>Q3</v>
      </c>
      <c r="H316" s="29" t="str">
        <f>VLOOKUP(N316,Revistas!$B$2:$H$63971,4,FALSE)</f>
        <v>ONCOLOGY</v>
      </c>
      <c r="I316" s="29" t="str">
        <f>VLOOKUP(N316,Revistas!$B$2:$H$63971,5,FALSE)</f>
        <v>141/217</v>
      </c>
      <c r="J316" s="29" t="str">
        <f>VLOOKUP(N316,Revistas!$B$2:$H$63971,6,FALSE)</f>
        <v>NO</v>
      </c>
      <c r="K316" s="28" t="s">
        <v>1248</v>
      </c>
      <c r="L316" s="28" t="s">
        <v>1249</v>
      </c>
      <c r="M316" s="29">
        <v>0</v>
      </c>
      <c r="N316" s="29" t="s">
        <v>1067</v>
      </c>
      <c r="O316" s="29" t="s">
        <v>21</v>
      </c>
      <c r="P316" s="29">
        <v>2018</v>
      </c>
      <c r="Q316" s="29">
        <v>20</v>
      </c>
      <c r="R316" s="29">
        <v>4</v>
      </c>
      <c r="S316" s="29">
        <v>559</v>
      </c>
      <c r="T316" s="29">
        <v>560</v>
      </c>
      <c r="U316" s="29">
        <v>29417438</v>
      </c>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3"/>
      <c r="AX316" s="22"/>
      <c r="AY316" s="22"/>
      <c r="AZ316" s="22"/>
      <c r="BA316" s="22"/>
      <c r="BB316" s="22"/>
      <c r="BC316" s="22"/>
      <c r="BD316" s="22"/>
      <c r="BE316" s="22"/>
      <c r="BF316" s="22"/>
      <c r="BG316" s="22"/>
      <c r="BH316" s="22"/>
      <c r="BI316" s="22"/>
      <c r="BJ316" s="22"/>
      <c r="BK316" s="22"/>
      <c r="BL316" s="22"/>
      <c r="BM316" s="22"/>
      <c r="BN316" s="22"/>
      <c r="BO316" s="22"/>
      <c r="BP316" s="22"/>
    </row>
    <row r="317" spans="1:68" x14ac:dyDescent="0.25">
      <c r="B317" s="28" t="s">
        <v>1367</v>
      </c>
      <c r="C317" s="28" t="s">
        <v>1366</v>
      </c>
      <c r="D317" s="28" t="s">
        <v>784</v>
      </c>
      <c r="E317" s="28" t="s">
        <v>10</v>
      </c>
      <c r="F317" s="29">
        <f>VLOOKUP(N317,Revistas!$B$2:$H$63971,2,FALSE)</f>
        <v>2.4860000000000002</v>
      </c>
      <c r="G317" s="29" t="str">
        <f>VLOOKUP(N317,Revistas!$B$2:$H$63971,3,FALSE)</f>
        <v>Q1</v>
      </c>
      <c r="H317" s="29" t="str">
        <f>VLOOKUP(N317,Revistas!$B$2:$H$63971,4,FALSE)</f>
        <v>PEDIATRICS - SCIE;</v>
      </c>
      <c r="I317" s="29" t="str">
        <f>VLOOKUP(N317,Revistas!$B$2:$H$63971,5,FALSE)</f>
        <v>27/121</v>
      </c>
      <c r="J317" s="29" t="str">
        <f>VLOOKUP(N317,Revistas!$B$2:$H$63971,6,FALSE)</f>
        <v>NO</v>
      </c>
      <c r="K317" s="28" t="s">
        <v>1368</v>
      </c>
      <c r="L317" s="28"/>
      <c r="M317" s="29" t="s">
        <v>140</v>
      </c>
      <c r="N317" s="29" t="s">
        <v>764</v>
      </c>
      <c r="O317" s="29" t="s">
        <v>725</v>
      </c>
      <c r="P317" s="29">
        <v>2018</v>
      </c>
      <c r="Q317" s="29">
        <v>37</v>
      </c>
      <c r="R317" s="29">
        <v>4</v>
      </c>
      <c r="S317" s="29">
        <v>376</v>
      </c>
      <c r="T317" s="29"/>
      <c r="U317" s="29">
        <v>29533348</v>
      </c>
    </row>
    <row r="318" spans="1:68" x14ac:dyDescent="0.25">
      <c r="B318" s="28" t="s">
        <v>4531</v>
      </c>
      <c r="C318" s="28" t="s">
        <v>4532</v>
      </c>
      <c r="D318" s="28" t="s">
        <v>3296</v>
      </c>
      <c r="E318" s="28" t="s">
        <v>10</v>
      </c>
      <c r="F318" s="29">
        <f>VLOOKUP(N318,Revistas!$B$2:$H$63971,2,FALSE)</f>
        <v>4.085</v>
      </c>
      <c r="G318" s="29" t="str">
        <f>VLOOKUP(N318,Revistas!$B$2:$H$63971,3,FALSE)</f>
        <v>Q1</v>
      </c>
      <c r="H318" s="29" t="str">
        <f>VLOOKUP(N318,Revistas!$B$2:$H$63971,4,FALSE)</f>
        <v>PERIPHERAL VASCULAR DISEASE</v>
      </c>
      <c r="I318" s="29" t="str">
        <f>VLOOKUP(N318,Revistas!$B$2:$H$63971,5,FALSE)</f>
        <v>12 DE 63</v>
      </c>
      <c r="J318" s="29" t="str">
        <f>VLOOKUP(N318,Revistas!$B$2:$H$63971,6,FALSE)</f>
        <v>NO</v>
      </c>
      <c r="K318" s="28" t="s">
        <v>4533</v>
      </c>
      <c r="L318" s="28" t="s">
        <v>4534</v>
      </c>
      <c r="M318" s="29">
        <v>1</v>
      </c>
      <c r="N318" s="29" t="s">
        <v>3297</v>
      </c>
      <c r="O318" s="29" t="s">
        <v>14</v>
      </c>
      <c r="P318" s="29">
        <v>2018</v>
      </c>
      <c r="Q318" s="29">
        <v>36</v>
      </c>
      <c r="R318" s="29">
        <v>5</v>
      </c>
      <c r="S318" s="29">
        <v>1076</v>
      </c>
      <c r="T318" s="29">
        <v>1085</v>
      </c>
      <c r="U318" s="29">
        <v>29465710</v>
      </c>
    </row>
    <row r="319" spans="1:68" x14ac:dyDescent="0.25">
      <c r="B319" s="28" t="s">
        <v>4370</v>
      </c>
      <c r="C319" s="28" t="s">
        <v>4371</v>
      </c>
      <c r="D319" s="28" t="s">
        <v>1527</v>
      </c>
      <c r="E319" s="28" t="s">
        <v>10</v>
      </c>
      <c r="F319" s="29">
        <f>VLOOKUP(N319,Revistas!$B$2:$H$63971,2,FALSE)</f>
        <v>5.0519999999999996</v>
      </c>
      <c r="G319" s="29" t="str">
        <f>VLOOKUP(N319,Revistas!$B$2:$H$63971,3,FALSE)</f>
        <v>Q1</v>
      </c>
      <c r="H319" s="29" t="str">
        <f>VLOOKUP(N319,Revistas!$B$2:$H$63971,4,FALSE)</f>
        <v>OPHTHALMOLOGY - SCIE</v>
      </c>
      <c r="I319" s="29" t="str">
        <f>VLOOKUP(N319,Revistas!$B$2:$H$63971,5,FALSE)</f>
        <v>4 DE 59</v>
      </c>
      <c r="J319" s="29" t="str">
        <f>VLOOKUP(N319,Revistas!$B$2:$H$63971,6,FALSE)</f>
        <v>SI</v>
      </c>
      <c r="K319" s="28" t="s">
        <v>4372</v>
      </c>
      <c r="L319" s="28" t="s">
        <v>4373</v>
      </c>
      <c r="M319" s="29">
        <v>1</v>
      </c>
      <c r="N319" s="29" t="s">
        <v>1530</v>
      </c>
      <c r="O319" s="29" t="s">
        <v>33</v>
      </c>
      <c r="P319" s="29">
        <v>2018</v>
      </c>
      <c r="Q319" s="29">
        <v>187</v>
      </c>
      <c r="R319" s="29"/>
      <c r="S319" s="29">
        <v>158</v>
      </c>
      <c r="T319" s="29">
        <v>166</v>
      </c>
      <c r="U319" s="29">
        <v>28887115</v>
      </c>
      <c r="AD319" s="24"/>
    </row>
    <row r="320" spans="1:68" x14ac:dyDescent="0.25">
      <c r="B320" s="28" t="s">
        <v>4498</v>
      </c>
      <c r="C320" s="28" t="s">
        <v>4499</v>
      </c>
      <c r="D320" s="28" t="s">
        <v>661</v>
      </c>
      <c r="E320" s="28" t="s">
        <v>205</v>
      </c>
      <c r="F320" s="29">
        <f>VLOOKUP(N320,Revistas!$B$2:$H$63971,2,FALSE)</f>
        <v>13.081</v>
      </c>
      <c r="G320" s="29" t="str">
        <f>VLOOKUP(N320,Revistas!$B$2:$H$63971,3,FALSE)</f>
        <v>Q1</v>
      </c>
      <c r="H320" s="29" t="str">
        <f>VLOOKUP(N320,Revistas!$B$2:$H$63971,4,FALSE)</f>
        <v>IMMUNOLOGY</v>
      </c>
      <c r="I320" s="29" t="str">
        <f>VLOOKUP(N320,Revistas!$B$2:$H$63971,5,FALSE)</f>
        <v>6/150</v>
      </c>
      <c r="J320" s="29" t="str">
        <f>VLOOKUP(N320,Revistas!$B$2:$H$63971,6,FALSE)</f>
        <v>SI</v>
      </c>
      <c r="K320" s="28" t="s">
        <v>4500</v>
      </c>
      <c r="L320" s="28"/>
      <c r="M320" s="29">
        <v>0</v>
      </c>
      <c r="N320" s="29" t="s">
        <v>664</v>
      </c>
      <c r="O320" s="29" t="s">
        <v>224</v>
      </c>
      <c r="P320" s="29">
        <v>2018</v>
      </c>
      <c r="Q320" s="29">
        <v>141</v>
      </c>
      <c r="R320" s="29">
        <v>2</v>
      </c>
      <c r="S320" s="29" t="s">
        <v>4501</v>
      </c>
      <c r="T320" s="29" t="s">
        <v>4501</v>
      </c>
      <c r="U320" s="29"/>
      <c r="AD320" s="24"/>
    </row>
    <row r="321" spans="2:49" x14ac:dyDescent="0.25">
      <c r="B321" s="28" t="s">
        <v>4364</v>
      </c>
      <c r="C321" s="28" t="s">
        <v>4365</v>
      </c>
      <c r="D321" s="28" t="s">
        <v>4366</v>
      </c>
      <c r="E321" s="28" t="s">
        <v>10</v>
      </c>
      <c r="F321" s="29">
        <f>VLOOKUP(N321,Revistas!$B$2:$H$63971,2,FALSE)</f>
        <v>9.4779999999999998</v>
      </c>
      <c r="G321" s="29" t="str">
        <f>VLOOKUP(N321,Revistas!$B$2:$H$63971,3,FALSE)</f>
        <v>q1</v>
      </c>
      <c r="H321" s="29" t="str">
        <f>VLOOKUP(N321,Revistas!$B$2:$H$63971,4,FALSE)</f>
        <v>CLINICAL NEUROLOGY - SCIE</v>
      </c>
      <c r="I321" s="29" t="str">
        <f>VLOOKUP(N321,Revistas!$B$2:$H$63971,5,FALSE)</f>
        <v>7/194</v>
      </c>
      <c r="J321" s="29" t="str">
        <f>VLOOKUP(N321,Revistas!$B$2:$H$63971,6,FALSE)</f>
        <v>SI</v>
      </c>
      <c r="K321" s="28" t="s">
        <v>4367</v>
      </c>
      <c r="L321" s="28" t="s">
        <v>4368</v>
      </c>
      <c r="M321" s="29">
        <v>0</v>
      </c>
      <c r="N321" s="29" t="s">
        <v>4369</v>
      </c>
      <c r="O321" s="29" t="s">
        <v>33</v>
      </c>
      <c r="P321" s="29">
        <v>2018</v>
      </c>
      <c r="Q321" s="29">
        <v>14</v>
      </c>
      <c r="R321" s="29">
        <v>3</v>
      </c>
      <c r="S321" s="29">
        <v>306</v>
      </c>
      <c r="T321" s="29">
        <v>317</v>
      </c>
      <c r="U321" s="29">
        <v>29055813</v>
      </c>
      <c r="AD321" s="24"/>
    </row>
    <row r="322" spans="2:49" x14ac:dyDescent="0.25">
      <c r="B322" s="28" t="s">
        <v>1510</v>
      </c>
      <c r="C322" s="28" t="s">
        <v>1512</v>
      </c>
      <c r="D322" s="28" t="s">
        <v>2297</v>
      </c>
      <c r="E322" s="28" t="s">
        <v>10</v>
      </c>
      <c r="F322" s="29" t="str">
        <f>VLOOKUP(N322,Revistas!$B$2:$H$63971,2,FALSE)</f>
        <v>NO TIENE</v>
      </c>
      <c r="G322" s="29" t="str">
        <f>VLOOKUP(N322,Revistas!$B$2:$H$63971,3,FALSE)</f>
        <v>NO TIENE</v>
      </c>
      <c r="H322" s="29" t="str">
        <f>VLOOKUP(N322,Revistas!$B$2:$H$63971,4,FALSE)</f>
        <v>NO TIENE</v>
      </c>
      <c r="I322" s="29" t="str">
        <f>VLOOKUP(N322,Revistas!$B$2:$H$63971,5,FALSE)</f>
        <v>NO TIENE</v>
      </c>
      <c r="J322" s="29" t="str">
        <f>VLOOKUP(N322,Revistas!$B$2:$H$63971,6,FALSE)</f>
        <v>NO</v>
      </c>
      <c r="K322" s="28" t="s">
        <v>1165</v>
      </c>
      <c r="L322" s="28"/>
      <c r="M322" s="29" t="s">
        <v>140</v>
      </c>
      <c r="N322" s="29" t="s">
        <v>1166</v>
      </c>
      <c r="O322" s="29" t="s">
        <v>1509</v>
      </c>
      <c r="P322" s="29">
        <v>2018</v>
      </c>
      <c r="Q322" s="29">
        <v>31</v>
      </c>
      <c r="R322" s="29">
        <v>1</v>
      </c>
      <c r="S322" s="29">
        <v>25</v>
      </c>
      <c r="T322" s="29">
        <v>28</v>
      </c>
      <c r="U322" s="29">
        <v>29419955</v>
      </c>
    </row>
    <row r="323" spans="2:49" x14ac:dyDescent="0.25">
      <c r="B323" s="28" t="s">
        <v>729</v>
      </c>
      <c r="C323" s="28" t="s">
        <v>728</v>
      </c>
      <c r="D323" s="28" t="s">
        <v>723</v>
      </c>
      <c r="E323" s="28" t="s">
        <v>10</v>
      </c>
      <c r="F323" s="29" t="str">
        <f>VLOOKUP(N323,Revistas!$B$2:$H$63971,2,FALSE)</f>
        <v>NO TIENE</v>
      </c>
      <c r="G323" s="29" t="str">
        <f>VLOOKUP(N323,Revistas!$B$2:$H$63971,3,FALSE)</f>
        <v>NO TIENE</v>
      </c>
      <c r="H323" s="29" t="str">
        <f>VLOOKUP(N323,Revistas!$B$2:$H$63971,4,FALSE)</f>
        <v>NO TIENE</v>
      </c>
      <c r="I323" s="29" t="str">
        <f>VLOOKUP(N323,Revistas!$B$2:$H$63971,5,FALSE)</f>
        <v>NO TIENE</v>
      </c>
      <c r="J323" s="29" t="str">
        <f>VLOOKUP(N323,Revistas!$B$2:$H$63971,6,FALSE)</f>
        <v>NO</v>
      </c>
      <c r="K323" s="28" t="s">
        <v>731</v>
      </c>
      <c r="L323" s="28"/>
      <c r="M323" s="29" t="s">
        <v>140</v>
      </c>
      <c r="N323" s="29" t="s">
        <v>727</v>
      </c>
      <c r="O323" s="29" t="s">
        <v>730</v>
      </c>
      <c r="P323" s="29">
        <v>2018</v>
      </c>
      <c r="Q323" s="29"/>
      <c r="R323" s="29"/>
      <c r="S323" s="29"/>
      <c r="T323" s="29"/>
      <c r="U323" s="29">
        <v>29475560</v>
      </c>
    </row>
    <row r="324" spans="2:49" x14ac:dyDescent="0.25">
      <c r="B324" s="28" t="s">
        <v>649</v>
      </c>
      <c r="C324" s="28" t="s">
        <v>648</v>
      </c>
      <c r="D324" s="28" t="s">
        <v>4345</v>
      </c>
      <c r="E324" s="28" t="s">
        <v>10</v>
      </c>
      <c r="F324" s="29">
        <f>VLOOKUP(N324,Revistas!$B$2:$H$63971,2,FALSE)</f>
        <v>5.4870000000000001</v>
      </c>
      <c r="G324" s="29" t="str">
        <f>VLOOKUP(N324,Revistas!$B$2:$H$63971,3,FALSE)</f>
        <v>Q1</v>
      </c>
      <c r="H324" s="29" t="str">
        <f>VLOOKUP(N324,Revistas!$B$2:$H$63971,4,FALSE)</f>
        <v>NUTRITION &amp; DIETETICS - SCIE;</v>
      </c>
      <c r="I324" s="29" t="str">
        <f>VLOOKUP(N324,Revistas!$B$2:$H$63971,5,FALSE)</f>
        <v>5 DE 81</v>
      </c>
      <c r="J324" s="29" t="str">
        <f>VLOOKUP(N324,Revistas!$B$2:$H$63971,6,FALSE)</f>
        <v>SI</v>
      </c>
      <c r="K324" s="28" t="s">
        <v>652</v>
      </c>
      <c r="L324" s="28"/>
      <c r="M324" s="29" t="s">
        <v>140</v>
      </c>
      <c r="N324" s="29" t="s">
        <v>653</v>
      </c>
      <c r="O324" s="29" t="s">
        <v>651</v>
      </c>
      <c r="P324" s="29">
        <v>2018</v>
      </c>
      <c r="Q324" s="29"/>
      <c r="R324" s="29"/>
      <c r="S324" s="29"/>
      <c r="T324" s="29"/>
      <c r="U324" s="29">
        <v>29453462</v>
      </c>
    </row>
    <row r="325" spans="2:49" x14ac:dyDescent="0.25">
      <c r="B325" s="28" t="s">
        <v>973</v>
      </c>
      <c r="C325" s="28" t="s">
        <v>974</v>
      </c>
      <c r="D325" s="28" t="s">
        <v>975</v>
      </c>
      <c r="E325" s="28" t="s">
        <v>10</v>
      </c>
      <c r="F325" s="29">
        <f>VLOOKUP(N325,Revistas!$B$2:$H$63971,2,FALSE)</f>
        <v>2.7989999999999999</v>
      </c>
      <c r="G325" s="29" t="str">
        <f>VLOOKUP(N325,Revistas!$B$2:$H$63971,3,FALSE)</f>
        <v>Q1</v>
      </c>
      <c r="H325" s="29" t="str">
        <f>VLOOKUP(N325,Revistas!$B$2:$H$63971,4,FALSE)</f>
        <v>PEDIATRICS - SCIE;</v>
      </c>
      <c r="I325" s="29" t="str">
        <f>VLOOKUP(N325,Revistas!$B$2:$H$63971,5,FALSE)</f>
        <v>18/121</v>
      </c>
      <c r="J325" s="29" t="str">
        <f>VLOOKUP(N325,Revistas!$B$2:$H$63971,6,FALSE)</f>
        <v>NO</v>
      </c>
      <c r="K325" s="28" t="s">
        <v>976</v>
      </c>
      <c r="L325" s="28" t="s">
        <v>977</v>
      </c>
      <c r="M325" s="29">
        <v>0</v>
      </c>
      <c r="N325" s="29" t="s">
        <v>978</v>
      </c>
      <c r="O325" s="29" t="s">
        <v>224</v>
      </c>
      <c r="P325" s="29">
        <v>2018</v>
      </c>
      <c r="Q325" s="29">
        <v>66</v>
      </c>
      <c r="R325" s="29">
        <v>2</v>
      </c>
      <c r="S325" s="29">
        <v>334</v>
      </c>
      <c r="T325" s="29">
        <v>344</v>
      </c>
      <c r="U325" s="29">
        <v>29341979</v>
      </c>
    </row>
    <row r="326" spans="2:49" x14ac:dyDescent="0.25">
      <c r="B326" s="28" t="s">
        <v>1369</v>
      </c>
      <c r="C326" s="28" t="s">
        <v>1370</v>
      </c>
      <c r="D326" s="28" t="s">
        <v>1371</v>
      </c>
      <c r="E326" s="28" t="s">
        <v>10</v>
      </c>
      <c r="F326" s="29">
        <f>VLOOKUP(N326,Revistas!$B$2:$H$63971,2,FALSE)</f>
        <v>6.4290000000000003</v>
      </c>
      <c r="G326" s="29" t="str">
        <f>VLOOKUP(N326,Revistas!$B$2:$H$63971,3,FALSE)</f>
        <v>Q1</v>
      </c>
      <c r="H326" s="29" t="str">
        <f>VLOOKUP(N326,Revistas!$B$2:$H$63971,4,FALSE)</f>
        <v>IMMUNOLOGY - SCIE</v>
      </c>
      <c r="I326" s="29" t="str">
        <f>VLOOKUP(N326,Revistas!$B$2:$H$63971,5,FALSE)</f>
        <v>21/150</v>
      </c>
      <c r="J326" s="29" t="str">
        <f>VLOOKUP(N326,Revistas!$B$2:$H$63971,6,FALSE)</f>
        <v>NO</v>
      </c>
      <c r="K326" s="28" t="s">
        <v>1372</v>
      </c>
      <c r="L326" s="28" t="s">
        <v>1373</v>
      </c>
      <c r="M326" s="29">
        <v>0</v>
      </c>
      <c r="N326" s="29" t="s">
        <v>1374</v>
      </c>
      <c r="O326" s="29" t="s">
        <v>1375</v>
      </c>
      <c r="P326" s="29">
        <v>2018</v>
      </c>
      <c r="Q326" s="29">
        <v>9</v>
      </c>
      <c r="R326" s="29"/>
      <c r="S326" s="29"/>
      <c r="T326" s="29">
        <v>77</v>
      </c>
      <c r="U326" s="29">
        <v>29434597</v>
      </c>
      <c r="AW326" s="24"/>
    </row>
    <row r="327" spans="2:49" x14ac:dyDescent="0.25">
      <c r="B327" s="28" t="s">
        <v>4437</v>
      </c>
      <c r="C327" s="28" t="s">
        <v>4438</v>
      </c>
      <c r="D327" s="28" t="s">
        <v>4439</v>
      </c>
      <c r="E327" s="28" t="s">
        <v>10</v>
      </c>
      <c r="F327" s="29">
        <f>VLOOKUP(N327,Revistas!$B$2:$H$63971,2,FALSE)</f>
        <v>3.3319999999999999</v>
      </c>
      <c r="G327" s="29" t="str">
        <f>VLOOKUP(N327,Revistas!$B$2:$H$63971,3,FALSE)</f>
        <v>Q1</v>
      </c>
      <c r="H327" s="29" t="str">
        <f>VLOOKUP(N327,Revistas!$B$2:$H$63971,4,FALSE)</f>
        <v>OPHTHALMOLOGY - SCIE</v>
      </c>
      <c r="I327" s="29" t="str">
        <f>VLOOKUP(N327,Revistas!$B$2:$H$63971,5,FALSE)</f>
        <v>10 DE 59</v>
      </c>
      <c r="J327" s="29" t="str">
        <f>VLOOKUP(N327,Revistas!$B$2:$H$63971,6,FALSE)</f>
        <v>NO</v>
      </c>
      <c r="K327" s="28" t="s">
        <v>4440</v>
      </c>
      <c r="L327" s="28" t="s">
        <v>4441</v>
      </c>
      <c r="M327" s="29">
        <v>0</v>
      </c>
      <c r="N327" s="29" t="s">
        <v>4442</v>
      </c>
      <c r="O327" s="29" t="s">
        <v>224</v>
      </c>
      <c r="P327" s="29">
        <v>2018</v>
      </c>
      <c r="Q327" s="29">
        <v>167</v>
      </c>
      <c r="R327" s="29"/>
      <c r="S327" s="29">
        <v>31</v>
      </c>
      <c r="T327" s="29">
        <v>43</v>
      </c>
      <c r="U327" s="29">
        <v>28336260</v>
      </c>
      <c r="AW327" s="24"/>
    </row>
    <row r="328" spans="2:49" x14ac:dyDescent="0.25">
      <c r="B328" s="28" t="s">
        <v>1267</v>
      </c>
      <c r="C328" s="28" t="s">
        <v>1268</v>
      </c>
      <c r="D328" s="28" t="s">
        <v>1269</v>
      </c>
      <c r="E328" s="28" t="s">
        <v>10</v>
      </c>
      <c r="F328" s="29">
        <f>VLOOKUP(N328,Revistas!$B$2:$H$63971,2,FALSE)</f>
        <v>2.8159999999999998</v>
      </c>
      <c r="G328" s="29" t="str">
        <f>VLOOKUP(N328,Revistas!$B$2:$H$63971,3,FALSE)</f>
        <v>Q3</v>
      </c>
      <c r="H328" s="29" t="str">
        <f>VLOOKUP(N328,Revistas!$B$2:$H$63971,4,FALSE)</f>
        <v>ONCOLOGY - SCIE</v>
      </c>
      <c r="I328" s="29" t="str">
        <f>VLOOKUP(N328,Revistas!$B$2:$H$63971,5,FALSE)</f>
        <v>118/217</v>
      </c>
      <c r="J328" s="29" t="str">
        <f>VLOOKUP(N328,Revistas!$B$2:$H$63971,6,FALSE)</f>
        <v>NO</v>
      </c>
      <c r="K328" s="28" t="s">
        <v>1270</v>
      </c>
      <c r="L328" s="28" t="s">
        <v>1271</v>
      </c>
      <c r="M328" s="29">
        <v>0</v>
      </c>
      <c r="N328" s="29" t="s">
        <v>1272</v>
      </c>
      <c r="O328" s="29" t="s">
        <v>224</v>
      </c>
      <c r="P328" s="29">
        <v>2018</v>
      </c>
      <c r="Q328" s="29">
        <v>18</v>
      </c>
      <c r="R328" s="29">
        <v>1</v>
      </c>
      <c r="S328" s="29" t="s">
        <v>1273</v>
      </c>
      <c r="T328" s="29" t="s">
        <v>1274</v>
      </c>
      <c r="U328" s="29">
        <v>28666812</v>
      </c>
    </row>
    <row r="329" spans="2:49" x14ac:dyDescent="0.25">
      <c r="B329" s="28" t="s">
        <v>229</v>
      </c>
      <c r="C329" s="28" t="s">
        <v>230</v>
      </c>
      <c r="D329" s="28" t="s">
        <v>231</v>
      </c>
      <c r="E329" s="28" t="s">
        <v>10</v>
      </c>
      <c r="F329" s="29">
        <f>VLOOKUP(N329,Revistas!$B$2:$H$63971,2,FALSE)</f>
        <v>5.6269999999999998</v>
      </c>
      <c r="G329" s="29" t="str">
        <f>VLOOKUP(N329,Revistas!$B$2:$H$63971,3,FALSE)</f>
        <v>Q1</v>
      </c>
      <c r="H329" s="29" t="str">
        <f>VLOOKUP(N329,Revistas!$B$2:$H$63971,4,FALSE)</f>
        <v>PERIPHERAL VASCULAR DISEASE</v>
      </c>
      <c r="I329" s="29" t="str">
        <f>VLOOKUP(N329,Revistas!$B$2:$H$63971,5,FALSE)</f>
        <v>6 DE 63</v>
      </c>
      <c r="J329" s="29" t="str">
        <f>VLOOKUP(N329,Revistas!$B$2:$H$63971,6,FALSE)</f>
        <v>SI</v>
      </c>
      <c r="K329" s="28" t="s">
        <v>232</v>
      </c>
      <c r="L329" s="28" t="s">
        <v>233</v>
      </c>
      <c r="M329" s="29">
        <v>0</v>
      </c>
      <c r="N329" s="29" t="s">
        <v>234</v>
      </c>
      <c r="O329" s="29" t="s">
        <v>224</v>
      </c>
      <c r="P329" s="29">
        <v>2018</v>
      </c>
      <c r="Q329" s="29">
        <v>118</v>
      </c>
      <c r="R329" s="29">
        <v>2</v>
      </c>
      <c r="S329" s="29">
        <v>427</v>
      </c>
      <c r="T329" s="29">
        <v>429</v>
      </c>
      <c r="U329" s="29">
        <v>29443375</v>
      </c>
    </row>
    <row r="330" spans="2:49" x14ac:dyDescent="0.25">
      <c r="B330" s="28" t="s">
        <v>1627</v>
      </c>
      <c r="C330" s="28" t="s">
        <v>1626</v>
      </c>
      <c r="D330" s="28" t="s">
        <v>4350</v>
      </c>
      <c r="E330" s="28" t="s">
        <v>10</v>
      </c>
      <c r="F330" s="29">
        <f>VLOOKUP(N330,Revistas!$B$2:$H$63971,2,FALSE)</f>
        <v>1.3129999999999999</v>
      </c>
      <c r="G330" s="29" t="str">
        <f>VLOOKUP(N330,Revistas!$B$2:$H$63971,3,FALSE)</f>
        <v>Q3</v>
      </c>
      <c r="H330" s="29" t="str">
        <f>VLOOKUP(N330,Revistas!$B$2:$H$63971,4,FALSE)</f>
        <v>SURGERY</v>
      </c>
      <c r="I330" s="29" t="str">
        <f>VLOOKUP(N330,Revistas!$B$2:$H$63971,5,FALSE)</f>
        <v>127/196</v>
      </c>
      <c r="J330" s="29" t="str">
        <f>VLOOKUP(N330,Revistas!$B$2:$H$63971,6,FALSE)</f>
        <v>NO</v>
      </c>
      <c r="K330" s="28" t="s">
        <v>1630</v>
      </c>
      <c r="L330" s="28"/>
      <c r="M330" s="29" t="s">
        <v>140</v>
      </c>
      <c r="N330" s="29" t="s">
        <v>1599</v>
      </c>
      <c r="O330" s="29" t="s">
        <v>1629</v>
      </c>
      <c r="P330" s="29">
        <v>2018</v>
      </c>
      <c r="Q330" s="29"/>
      <c r="R330" s="29"/>
      <c r="S330" s="29"/>
      <c r="T330" s="29"/>
      <c r="U330" s="29">
        <v>29475213</v>
      </c>
    </row>
    <row r="331" spans="2:49" x14ac:dyDescent="0.25">
      <c r="B331" s="28" t="s">
        <v>291</v>
      </c>
      <c r="C331" s="28" t="s">
        <v>292</v>
      </c>
      <c r="D331" s="28" t="s">
        <v>293</v>
      </c>
      <c r="E331" s="28" t="s">
        <v>10</v>
      </c>
      <c r="F331" s="29">
        <f>VLOOKUP(N331,Revistas!$B$2:$H$63971,2,FALSE)</f>
        <v>5.9569999999999999</v>
      </c>
      <c r="G331" s="29" t="str">
        <f>VLOOKUP(N331,Revistas!$B$2:$H$63971,3,FALSE)</f>
        <v>Q1</v>
      </c>
      <c r="H331" s="29" t="str">
        <f>VLOOKUP(N331,Revistas!$B$2:$H$63971,4,FALSE)</f>
        <v>GERIATRICS &amp; GERONTOLOGY</v>
      </c>
      <c r="I331" s="29" t="str">
        <f>VLOOKUP(N331,Revistas!$B$2:$H$63971,5,FALSE)</f>
        <v>3 DE 49</v>
      </c>
      <c r="J331" s="29" t="str">
        <f>VLOOKUP(N331,Revistas!$B$2:$H$63971,6,FALSE)</f>
        <v>SI</v>
      </c>
      <c r="K331" s="28" t="s">
        <v>294</v>
      </c>
      <c r="L331" s="28" t="s">
        <v>295</v>
      </c>
      <c r="M331" s="29">
        <v>1</v>
      </c>
      <c r="N331" s="29" t="s">
        <v>296</v>
      </c>
      <c r="O331" s="29" t="s">
        <v>33</v>
      </c>
      <c r="P331" s="29">
        <v>2018</v>
      </c>
      <c r="Q331" s="29">
        <v>73</v>
      </c>
      <c r="R331" s="29">
        <v>3</v>
      </c>
      <c r="S331" s="29">
        <v>333</v>
      </c>
      <c r="T331" s="29">
        <v>339</v>
      </c>
      <c r="U331" s="29">
        <v>28329809</v>
      </c>
    </row>
    <row r="332" spans="2:49" x14ac:dyDescent="0.25">
      <c r="B332" s="28" t="s">
        <v>331</v>
      </c>
      <c r="C332" s="28" t="s">
        <v>330</v>
      </c>
      <c r="D332" s="28" t="s">
        <v>332</v>
      </c>
      <c r="E332" s="28" t="s">
        <v>10</v>
      </c>
      <c r="F332" s="29">
        <f>VLOOKUP(N332,Revistas!$B$2:$H$63971,2,FALSE)</f>
        <v>8.0969999999999995</v>
      </c>
      <c r="G332" s="29" t="str">
        <f>VLOOKUP(N332,Revistas!$B$2:$H$63971,3,FALSE)</f>
        <v>Q1</v>
      </c>
      <c r="H332" s="29" t="str">
        <f>VLOOKUP(N332,Revistas!$B$2:$H$63971,4,FALSE)</f>
        <v>MEDICINE, GENERAL &amp; INTERNAL - SCIE</v>
      </c>
      <c r="I332" s="29" t="str">
        <f>VLOOKUP(N332,Revistas!$B$2:$H$63971,5,FALSE)</f>
        <v>9/155</v>
      </c>
      <c r="J332" s="29" t="str">
        <f>VLOOKUP(N332,Revistas!$B$2:$H$63971,6,FALSE)</f>
        <v>SI</v>
      </c>
      <c r="K332" s="28" t="s">
        <v>334</v>
      </c>
      <c r="L332" s="28"/>
      <c r="M332" s="29" t="s">
        <v>140</v>
      </c>
      <c r="N332" s="29" t="s">
        <v>335</v>
      </c>
      <c r="O332" s="29" t="s">
        <v>333</v>
      </c>
      <c r="P332" s="29">
        <v>2018</v>
      </c>
      <c r="Q332" s="29">
        <v>16</v>
      </c>
      <c r="R332" s="29">
        <v>1</v>
      </c>
      <c r="S332" s="29">
        <v>50</v>
      </c>
      <c r="T332" s="29"/>
      <c r="U332" s="29">
        <v>29622014</v>
      </c>
    </row>
    <row r="333" spans="2:49" x14ac:dyDescent="0.25">
      <c r="B333" s="28" t="s">
        <v>4648</v>
      </c>
      <c r="C333" s="28" t="s">
        <v>4649</v>
      </c>
      <c r="D333" s="28" t="s">
        <v>197</v>
      </c>
      <c r="E333" s="28" t="s">
        <v>10</v>
      </c>
      <c r="F333" s="29">
        <f>VLOOKUP(N333,Revistas!$B$2:$H$63971,2,FALSE)</f>
        <v>4.4850000000000003</v>
      </c>
      <c r="G333" s="29" t="str">
        <f>VLOOKUP(N333,Revistas!$B$2:$H$63971,3,FALSE)</f>
        <v>Q2</v>
      </c>
      <c r="H333" s="29" t="str">
        <f>VLOOKUP(N333,Revistas!$B$2:$H$63971,4,FALSE)</f>
        <v>CARDIAC &amp; CARDIOVASCULAR SYSTEM</v>
      </c>
      <c r="I333" s="29" t="str">
        <f>VLOOKUP(N333,Revistas!$B$2:$H$63971,5,FALSE)</f>
        <v>33/126</v>
      </c>
      <c r="J333" s="29" t="str">
        <f>VLOOKUP(N333,Revistas!$B$2:$H$63971,6,FALSE)</f>
        <v>NO</v>
      </c>
      <c r="K333" s="28" t="s">
        <v>4650</v>
      </c>
      <c r="L333" s="28" t="s">
        <v>4651</v>
      </c>
      <c r="M333" s="29">
        <v>0</v>
      </c>
      <c r="N333" s="29" t="s">
        <v>201</v>
      </c>
      <c r="O333" s="29" t="s">
        <v>224</v>
      </c>
      <c r="P333" s="29">
        <v>2018</v>
      </c>
      <c r="Q333" s="29">
        <v>71</v>
      </c>
      <c r="R333" s="29">
        <v>2</v>
      </c>
      <c r="S333" s="29">
        <v>86</v>
      </c>
      <c r="T333" s="29">
        <v>94</v>
      </c>
      <c r="U333" s="29">
        <v>28697925</v>
      </c>
    </row>
    <row r="334" spans="2:49" x14ac:dyDescent="0.25">
      <c r="B334" s="28" t="s">
        <v>857</v>
      </c>
      <c r="C334" s="28" t="s">
        <v>858</v>
      </c>
      <c r="D334" s="28" t="s">
        <v>859</v>
      </c>
      <c r="E334" s="28" t="s">
        <v>10</v>
      </c>
      <c r="F334" s="29">
        <f>VLOOKUP(N334,Revistas!$B$2:$H$63971,2,FALSE)</f>
        <v>10.162000000000001</v>
      </c>
      <c r="G334" s="29" t="str">
        <f>VLOOKUP(N334,Revistas!$B$2:$H$63971,3,FALSE)</f>
        <v>Q1</v>
      </c>
      <c r="H334" s="29" t="str">
        <f>VLOOKUP(N334,Revistas!$B$2:$H$63971,4,FALSE)</f>
        <v>BIOCHEMISTRY &amp; MOLECULAR BIOLOGY - SCIE</v>
      </c>
      <c r="I334" s="29" t="str">
        <f>VLOOKUP(N334,Revistas!$B$2:$H$63971,5,FALSE)</f>
        <v>14/286</v>
      </c>
      <c r="J334" s="29" t="str">
        <f>VLOOKUP(N334,Revistas!$B$2:$H$63971,6,FALSE)</f>
        <v>SI</v>
      </c>
      <c r="K334" s="28" t="s">
        <v>860</v>
      </c>
      <c r="L334" s="28" t="s">
        <v>861</v>
      </c>
      <c r="M334" s="29">
        <v>0</v>
      </c>
      <c r="N334" s="29" t="s">
        <v>862</v>
      </c>
      <c r="O334" s="29" t="s">
        <v>863</v>
      </c>
      <c r="P334" s="29">
        <v>2018</v>
      </c>
      <c r="Q334" s="29">
        <v>46</v>
      </c>
      <c r="R334" s="29">
        <v>1</v>
      </c>
      <c r="S334" s="29">
        <v>120</v>
      </c>
      <c r="T334" s="29">
        <v>133</v>
      </c>
      <c r="U334" s="29">
        <v>29059365</v>
      </c>
    </row>
    <row r="335" spans="2:49" x14ac:dyDescent="0.25">
      <c r="B335" s="28" t="s">
        <v>1121</v>
      </c>
      <c r="C335" s="28" t="s">
        <v>1122</v>
      </c>
      <c r="D335" s="28" t="s">
        <v>1123</v>
      </c>
      <c r="E335" s="28" t="s">
        <v>10</v>
      </c>
      <c r="F335" s="29">
        <f>VLOOKUP(N335,Revistas!$B$2:$H$63971,2,FALSE)</f>
        <v>3.7669999999999999</v>
      </c>
      <c r="G335" s="29" t="str">
        <f>VLOOKUP(N335,Revistas!$B$2:$H$63971,3,FALSE)</f>
        <v>Q1</v>
      </c>
      <c r="H335" s="29" t="str">
        <f>VLOOKUP(N335,Revistas!$B$2:$H$63971,4,FALSE)</f>
        <v>UROLOGY &amp; NEPHROLOGY - SCIE;</v>
      </c>
      <c r="I335" s="29" t="str">
        <f>VLOOKUP(N335,Revistas!$B$2:$H$63971,5,FALSE)</f>
        <v>13/76</v>
      </c>
      <c r="J335" s="29" t="str">
        <f>VLOOKUP(N335,Revistas!$B$2:$H$63971,6,FALSE)</f>
        <v>NO</v>
      </c>
      <c r="K335" s="28" t="s">
        <v>1124</v>
      </c>
      <c r="L335" s="28" t="s">
        <v>1125</v>
      </c>
      <c r="M335" s="29">
        <v>0</v>
      </c>
      <c r="N335" s="29" t="s">
        <v>1126</v>
      </c>
      <c r="O335" s="29" t="s">
        <v>224</v>
      </c>
      <c r="P335" s="29">
        <v>2018</v>
      </c>
      <c r="Q335" s="29">
        <v>36</v>
      </c>
      <c r="R335" s="29">
        <v>2</v>
      </c>
      <c r="S335" s="29"/>
      <c r="T335" s="29"/>
      <c r="U335" s="29">
        <v>29129353</v>
      </c>
    </row>
    <row r="336" spans="2:49" x14ac:dyDescent="0.25">
      <c r="B336" s="32" t="s">
        <v>1013</v>
      </c>
      <c r="C336" s="32" t="s">
        <v>1014</v>
      </c>
      <c r="D336" s="32" t="s">
        <v>669</v>
      </c>
      <c r="E336" s="32" t="s">
        <v>198</v>
      </c>
      <c r="F336" s="29">
        <f>VLOOKUP(N336,Revistas!$B$2:$H$63971,2,FALSE)</f>
        <v>3.0939999999999999</v>
      </c>
      <c r="G336" s="29" t="str">
        <f>VLOOKUP(N336,Revistas!$B$2:$H$63971,3,FALSE)</f>
        <v>Q2</v>
      </c>
      <c r="H336" s="29" t="str">
        <f>VLOOKUP(N336,Revistas!$B$2:$H$63971,4,FALSE)</f>
        <v>IMMUNOLOGY</v>
      </c>
      <c r="I336" s="29" t="str">
        <f>VLOOKUP(N336,Revistas!$B$2:$H$63971,5,FALSE)</f>
        <v>74/150</v>
      </c>
      <c r="J336" s="29" t="str">
        <f>VLOOKUP(N336,Revistas!$B$2:$H$63971,6,FALSE)</f>
        <v>NO</v>
      </c>
      <c r="K336" s="32" t="s">
        <v>1015</v>
      </c>
      <c r="L336" s="32" t="s">
        <v>1016</v>
      </c>
      <c r="M336" s="33">
        <v>0</v>
      </c>
      <c r="N336" s="33" t="s">
        <v>672</v>
      </c>
      <c r="O336" s="33"/>
      <c r="P336" s="33">
        <v>2018</v>
      </c>
      <c r="Q336" s="33">
        <v>28</v>
      </c>
      <c r="R336" s="33">
        <v>1</v>
      </c>
      <c r="S336" s="33">
        <v>46</v>
      </c>
      <c r="T336" s="33">
        <v>47</v>
      </c>
      <c r="U336" s="33">
        <v>29461209</v>
      </c>
    </row>
    <row r="337" spans="2:49" x14ac:dyDescent="0.25">
      <c r="B337" s="28" t="s">
        <v>4602</v>
      </c>
      <c r="C337" s="28" t="s">
        <v>4603</v>
      </c>
      <c r="D337" s="28" t="s">
        <v>4604</v>
      </c>
      <c r="E337" s="28" t="s">
        <v>4378</v>
      </c>
      <c r="F337" s="29">
        <f>VLOOKUP(N337,Revistas!$B$2:$H$63971,2,FALSE)</f>
        <v>0.86799999999999999</v>
      </c>
      <c r="G337" s="29" t="str">
        <f>VLOOKUP(N337,Revistas!$B$2:$H$63971,3,FALSE)</f>
        <v>Q4</v>
      </c>
      <c r="H337" s="29" t="str">
        <f>VLOOKUP(N337,Revistas!$B$2:$H$63971,4,FALSE)</f>
        <v>BIOCHEMISTRY &amp; MOLECULAR BIOLOGY - SCIE</v>
      </c>
      <c r="I337" s="29" t="str">
        <f>VLOOKUP(N337,Revistas!$B$2:$H$63971,5,FALSE)</f>
        <v>264/286</v>
      </c>
      <c r="J337" s="29" t="str">
        <f>VLOOKUP(N337,Revistas!$B$2:$H$63971,6,FALSE)</f>
        <v>NO</v>
      </c>
      <c r="K337" s="28" t="s">
        <v>4605</v>
      </c>
      <c r="L337" s="28"/>
      <c r="M337" s="29" t="s">
        <v>140</v>
      </c>
      <c r="N337" s="29" t="s">
        <v>4606</v>
      </c>
      <c r="O337" s="29" t="s">
        <v>4607</v>
      </c>
      <c r="P337" s="29">
        <v>2018</v>
      </c>
      <c r="Q337" s="29"/>
      <c r="R337" s="29"/>
      <c r="S337" s="34">
        <v>43435</v>
      </c>
      <c r="T337" s="29"/>
      <c r="U337" s="29">
        <v>29634397</v>
      </c>
    </row>
    <row r="338" spans="2:49" x14ac:dyDescent="0.25">
      <c r="B338" s="28" t="s">
        <v>841</v>
      </c>
      <c r="C338" s="28" t="s">
        <v>842</v>
      </c>
      <c r="D338" s="28" t="s">
        <v>843</v>
      </c>
      <c r="E338" s="28" t="s">
        <v>10</v>
      </c>
      <c r="F338" s="29">
        <f>VLOOKUP(N338,Revistas!$B$2:$H$63971,2,FALSE)</f>
        <v>2.1819999999999999</v>
      </c>
      <c r="G338" s="29" t="str">
        <f>VLOOKUP(N338,Revistas!$B$2:$H$63971,3,FALSE)</f>
        <v>Q1</v>
      </c>
      <c r="H338" s="29" t="str">
        <f>VLOOKUP(N338,Revistas!$B$2:$H$63971,4,FALSE)</f>
        <v>ANATOMY &amp; MORPHOLOGY - SCIE</v>
      </c>
      <c r="I338" s="29" t="str">
        <f>VLOOKUP(N338,Revistas!$B$2:$H$63971,5,FALSE)</f>
        <v>3 DE 21</v>
      </c>
      <c r="J338" s="29" t="str">
        <f>VLOOKUP(N338,Revistas!$B$2:$H$63971,6,FALSE)</f>
        <v>NO</v>
      </c>
      <c r="K338" s="28" t="s">
        <v>844</v>
      </c>
      <c r="L338" s="28" t="s">
        <v>845</v>
      </c>
      <c r="M338" s="29">
        <v>0</v>
      </c>
      <c r="N338" s="29" t="s">
        <v>846</v>
      </c>
      <c r="O338" s="29" t="s">
        <v>224</v>
      </c>
      <c r="P338" s="29">
        <v>2018</v>
      </c>
      <c r="Q338" s="29">
        <v>232</v>
      </c>
      <c r="R338" s="29">
        <v>2</v>
      </c>
      <c r="S338" s="29">
        <v>227</v>
      </c>
      <c r="T338" s="29">
        <v>237</v>
      </c>
      <c r="U338" s="29">
        <v>29148039</v>
      </c>
    </row>
    <row r="339" spans="2:49" x14ac:dyDescent="0.25">
      <c r="B339" s="28" t="s">
        <v>4675</v>
      </c>
      <c r="C339" s="28" t="s">
        <v>4676</v>
      </c>
      <c r="D339" s="28" t="s">
        <v>4677</v>
      </c>
      <c r="E339" s="28" t="s">
        <v>10</v>
      </c>
      <c r="F339" s="29" t="str">
        <f>VLOOKUP(N339,Revistas!$B$2:$H$63971,2,FALSE)</f>
        <v>NO TIENE</v>
      </c>
      <c r="G339" s="29" t="str">
        <f>VLOOKUP(N339,Revistas!$B$2:$H$63971,3,FALSE)</f>
        <v>NO TIENE</v>
      </c>
      <c r="H339" s="29" t="str">
        <f>VLOOKUP(N339,Revistas!$B$2:$H$63971,4,FALSE)</f>
        <v>NO TIENE</v>
      </c>
      <c r="I339" s="29" t="str">
        <f>VLOOKUP(N339,Revistas!$B$2:$H$63971,5,FALSE)</f>
        <v>NO TIENE</v>
      </c>
      <c r="J339" s="29" t="str">
        <f>VLOOKUP(N339,Revistas!$B$2:$H$63971,6,FALSE)</f>
        <v>NO</v>
      </c>
      <c r="K339" s="28" t="s">
        <v>4678</v>
      </c>
      <c r="L339" s="28" t="s">
        <v>4679</v>
      </c>
      <c r="M339" s="29">
        <v>0</v>
      </c>
      <c r="N339" s="29" t="s">
        <v>4680</v>
      </c>
      <c r="O339" s="29" t="s">
        <v>4681</v>
      </c>
      <c r="P339" s="29">
        <v>2018</v>
      </c>
      <c r="Q339" s="29">
        <v>10</v>
      </c>
      <c r="R339" s="29">
        <v>1</v>
      </c>
      <c r="S339" s="29">
        <v>1</v>
      </c>
      <c r="T339" s="29">
        <v>14</v>
      </c>
      <c r="U339" s="29">
        <v>29391927</v>
      </c>
    </row>
    <row r="340" spans="2:49" x14ac:dyDescent="0.25">
      <c r="B340" s="28" t="s">
        <v>1293</v>
      </c>
      <c r="C340" s="28" t="s">
        <v>1292</v>
      </c>
      <c r="D340" s="28" t="s">
        <v>1294</v>
      </c>
      <c r="E340" s="28" t="s">
        <v>10</v>
      </c>
      <c r="F340" s="29">
        <f>VLOOKUP(N340,Revistas!$B$2:$H$63971,2,FALSE)</f>
        <v>5.1680000000000001</v>
      </c>
      <c r="G340" s="29" t="str">
        <f>VLOOKUP(N340,Revistas!$B$2:$H$63971,3,FALSE)</f>
        <v>Q1</v>
      </c>
      <c r="H340" s="29" t="str">
        <f>VLOOKUP(N340,Revistas!$B$2:$H$63971,4,FALSE)</f>
        <v>ONCOLOGY</v>
      </c>
      <c r="I340" s="29" t="str">
        <f>VLOOKUP(N340,Revistas!$B$2:$H$63971,5,FALSE)</f>
        <v>44/217</v>
      </c>
      <c r="J340" s="29" t="str">
        <f>VLOOKUP(N340,Revistas!$B$2:$H$63971,6,FALSE)</f>
        <v>NO</v>
      </c>
      <c r="K340" s="28" t="s">
        <v>1296</v>
      </c>
      <c r="L340" s="28"/>
      <c r="M340" s="29" t="s">
        <v>140</v>
      </c>
      <c r="N340" s="29" t="s">
        <v>1297</v>
      </c>
      <c r="O340" s="29" t="s">
        <v>1295</v>
      </c>
      <c r="P340" s="29">
        <v>2018</v>
      </c>
      <c r="Q340" s="29">
        <v>9</v>
      </c>
      <c r="R340" s="29">
        <v>11</v>
      </c>
      <c r="S340" s="29">
        <v>9645</v>
      </c>
      <c r="T340" s="29">
        <v>9660</v>
      </c>
      <c r="U340" s="29">
        <v>29515760</v>
      </c>
    </row>
    <row r="341" spans="2:49" x14ac:dyDescent="0.25">
      <c r="B341" s="28" t="s">
        <v>1309</v>
      </c>
      <c r="C341" s="28" t="s">
        <v>1310</v>
      </c>
      <c r="D341" s="28" t="s">
        <v>1258</v>
      </c>
      <c r="E341" s="28" t="s">
        <v>205</v>
      </c>
      <c r="F341" s="29">
        <f>VLOOKUP(N341,Revistas!$B$2:$H$63971,2,FALSE)</f>
        <v>9.1120000000000001</v>
      </c>
      <c r="G341" s="29" t="str">
        <f>VLOOKUP(N341,Revistas!$B$2:$H$63971,3,FALSE)</f>
        <v>Q1</v>
      </c>
      <c r="H341" s="29" t="str">
        <f>VLOOKUP(N341,Revistas!$B$2:$H$63971,4,FALSE)</f>
        <v>ONCOLOGY</v>
      </c>
      <c r="I341" s="29" t="str">
        <f>VLOOKUP(N341,Revistas!$B$2:$H$63971,5,FALSE)</f>
        <v>15/217</v>
      </c>
      <c r="J341" s="29" t="str">
        <f>VLOOKUP(N341,Revistas!$B$2:$H$63971,6,FALSE)</f>
        <v>SI</v>
      </c>
      <c r="K341" s="28" t="s">
        <v>1311</v>
      </c>
      <c r="L341" s="28"/>
      <c r="M341" s="29">
        <v>0</v>
      </c>
      <c r="N341" s="29" t="s">
        <v>1260</v>
      </c>
      <c r="O341" s="29" t="s">
        <v>224</v>
      </c>
      <c r="P341" s="29">
        <v>2018</v>
      </c>
      <c r="Q341" s="29">
        <v>78</v>
      </c>
      <c r="R341" s="29">
        <v>4</v>
      </c>
      <c r="S341" s="29"/>
      <c r="T341" s="29"/>
      <c r="U341" s="29"/>
    </row>
    <row r="342" spans="2:49" x14ac:dyDescent="0.25">
      <c r="B342" s="28" t="s">
        <v>1138</v>
      </c>
      <c r="C342" s="28" t="s">
        <v>1137</v>
      </c>
      <c r="D342" s="28" t="s">
        <v>1139</v>
      </c>
      <c r="E342" s="28" t="s">
        <v>10</v>
      </c>
      <c r="F342" s="29">
        <f>VLOOKUP(N342,Revistas!$B$2:$H$63971,2,FALSE)</f>
        <v>0.32300000000000001</v>
      </c>
      <c r="G342" s="29" t="str">
        <f>VLOOKUP(N342,Revistas!$B$2:$H$63971,3,FALSE)</f>
        <v>Q4</v>
      </c>
      <c r="H342" s="29" t="str">
        <f>VLOOKUP(N342,Revistas!$B$2:$H$63971,4,FALSE)</f>
        <v>UROLOGY &amp; NEPHROLOGY - SCIE</v>
      </c>
      <c r="I342" s="29" t="str">
        <f>VLOOKUP(N342,Revistas!$B$2:$H$63971,5,FALSE)</f>
        <v>73/76</v>
      </c>
      <c r="J342" s="29" t="str">
        <f>VLOOKUP(N342,Revistas!$B$2:$H$63971,6,FALSE)</f>
        <v>NO</v>
      </c>
      <c r="K342" s="28" t="s">
        <v>1140</v>
      </c>
      <c r="L342" s="28"/>
      <c r="M342" s="29" t="s">
        <v>140</v>
      </c>
      <c r="N342" s="29" t="s">
        <v>1141</v>
      </c>
      <c r="O342" s="29" t="s">
        <v>124</v>
      </c>
      <c r="P342" s="29">
        <v>2018</v>
      </c>
      <c r="Q342" s="29">
        <v>71</v>
      </c>
      <c r="R342" s="29">
        <v>2</v>
      </c>
      <c r="S342" s="29">
        <v>178</v>
      </c>
      <c r="T342" s="29">
        <v>186</v>
      </c>
      <c r="U342" s="29">
        <v>29521264</v>
      </c>
    </row>
    <row r="343" spans="2:49" x14ac:dyDescent="0.25">
      <c r="B343" s="28" t="s">
        <v>1111</v>
      </c>
      <c r="C343" s="28" t="s">
        <v>1112</v>
      </c>
      <c r="D343" s="28" t="s">
        <v>1113</v>
      </c>
      <c r="E343" s="28" t="s">
        <v>198</v>
      </c>
      <c r="F343" s="29">
        <f>VLOOKUP(N343,Revistas!$B$2:$H$63971,2,FALSE)</f>
        <v>1.181</v>
      </c>
      <c r="G343" s="29" t="str">
        <f>VLOOKUP(N343,Revistas!$B$2:$H$63971,3,FALSE)</f>
        <v>Q4</v>
      </c>
      <c r="H343" s="29" t="str">
        <f>VLOOKUP(N343,Revistas!$B$2:$H$63971,4,FALSE)</f>
        <v>UROLOGY &amp; NEPHROLOGY - SCIE</v>
      </c>
      <c r="I343" s="29" t="str">
        <f>VLOOKUP(N343,Revistas!$B$2:$H$63971,5,FALSE)</f>
        <v>60/76</v>
      </c>
      <c r="J343" s="29" t="str">
        <f>VLOOKUP(N343,Revistas!$B$2:$H$63971,6,FALSE)</f>
        <v>NO</v>
      </c>
      <c r="K343" s="28" t="s">
        <v>1114</v>
      </c>
      <c r="L343" s="28" t="s">
        <v>1115</v>
      </c>
      <c r="M343" s="29">
        <v>0</v>
      </c>
      <c r="N343" s="29" t="s">
        <v>1116</v>
      </c>
      <c r="O343" s="29" t="s">
        <v>33</v>
      </c>
      <c r="P343" s="29">
        <v>2018</v>
      </c>
      <c r="Q343" s="29">
        <v>42</v>
      </c>
      <c r="R343" s="29">
        <v>2</v>
      </c>
      <c r="S343" s="29">
        <v>73</v>
      </c>
      <c r="T343" s="29">
        <v>76</v>
      </c>
      <c r="U343" s="29">
        <v>29129339</v>
      </c>
    </row>
    <row r="344" spans="2:49" x14ac:dyDescent="0.25">
      <c r="B344" s="28" t="s">
        <v>590</v>
      </c>
      <c r="C344" s="28" t="s">
        <v>591</v>
      </c>
      <c r="D344" s="28" t="s">
        <v>585</v>
      </c>
      <c r="E344" s="28" t="s">
        <v>10</v>
      </c>
      <c r="F344" s="29" t="str">
        <f>VLOOKUP(N344,Revistas!$B$2:$H$63971,2,FALSE)</f>
        <v>NO TIENE</v>
      </c>
      <c r="G344" s="29" t="str">
        <f>VLOOKUP(N344,Revistas!$B$2:$H$63971,3,FALSE)</f>
        <v>NO TIENE</v>
      </c>
      <c r="H344" s="29" t="str">
        <f>VLOOKUP(N344,Revistas!$B$2:$H$63971,4,FALSE)</f>
        <v>NO TIENE</v>
      </c>
      <c r="I344" s="29" t="str">
        <f>VLOOKUP(N344,Revistas!$B$2:$H$63971,5,FALSE)</f>
        <v>NO TIENE</v>
      </c>
      <c r="J344" s="29" t="str">
        <f>VLOOKUP(N344,Revistas!$B$2:$H$63971,6,FALSE)</f>
        <v>NO</v>
      </c>
      <c r="K344" s="28" t="s">
        <v>592</v>
      </c>
      <c r="L344" s="28" t="s">
        <v>587</v>
      </c>
      <c r="M344" s="29">
        <v>0</v>
      </c>
      <c r="N344" s="29" t="s">
        <v>588</v>
      </c>
      <c r="O344" s="29" t="s">
        <v>589</v>
      </c>
      <c r="P344" s="29">
        <v>2018</v>
      </c>
      <c r="Q344" s="29">
        <v>14</v>
      </c>
      <c r="R344" s="29">
        <v>1</v>
      </c>
      <c r="S344" s="29">
        <v>27</v>
      </c>
      <c r="T344" s="29">
        <v>35</v>
      </c>
      <c r="U344" s="29">
        <v>28277255</v>
      </c>
    </row>
    <row r="345" spans="2:49" x14ac:dyDescent="0.25">
      <c r="B345" s="28" t="s">
        <v>4410</v>
      </c>
      <c r="C345" s="28" t="s">
        <v>4411</v>
      </c>
      <c r="D345" s="28" t="s">
        <v>4412</v>
      </c>
      <c r="E345" s="28" t="s">
        <v>10</v>
      </c>
      <c r="F345" s="29" t="str">
        <f>VLOOKUP(N345,Revistas!$B$2:$H$63971,2,FALSE)</f>
        <v>NO TIENE</v>
      </c>
      <c r="G345" s="29" t="str">
        <f>VLOOKUP(N345,Revistas!$B$2:$H$63971,3,FALSE)</f>
        <v>NO TIENE</v>
      </c>
      <c r="H345" s="29" t="str">
        <f>VLOOKUP(N345,Revistas!$B$2:$H$63971,4,FALSE)</f>
        <v>NO TIENE</v>
      </c>
      <c r="I345" s="29" t="str">
        <f>VLOOKUP(N345,Revistas!$B$2:$H$63971,5,FALSE)</f>
        <v>NO TIENE</v>
      </c>
      <c r="J345" s="29" t="str">
        <f>VLOOKUP(N345,Revistas!$B$2:$H$63971,6,FALSE)</f>
        <v>NO</v>
      </c>
      <c r="K345" s="28" t="s">
        <v>4413</v>
      </c>
      <c r="L345" s="28" t="s">
        <v>4414</v>
      </c>
      <c r="M345" s="29">
        <v>0</v>
      </c>
      <c r="N345" s="29" t="s">
        <v>4415</v>
      </c>
      <c r="O345" s="29" t="s">
        <v>21</v>
      </c>
      <c r="P345" s="29">
        <v>2018</v>
      </c>
      <c r="Q345" s="29">
        <v>11</v>
      </c>
      <c r="R345" s="29">
        <v>4</v>
      </c>
      <c r="S345" s="29"/>
      <c r="T345" s="29">
        <v>9</v>
      </c>
      <c r="U345" s="29"/>
    </row>
    <row r="346" spans="2:49" x14ac:dyDescent="0.25">
      <c r="B346" s="28" t="s">
        <v>477</v>
      </c>
      <c r="C346" s="28" t="s">
        <v>478</v>
      </c>
      <c r="D346" s="28" t="s">
        <v>434</v>
      </c>
      <c r="E346" s="28" t="s">
        <v>10</v>
      </c>
      <c r="F346" s="29">
        <f>VLOOKUP(N346,Revistas!$B$2:$H$63971,2,FALSE)</f>
        <v>1.714</v>
      </c>
      <c r="G346" s="29" t="str">
        <f>VLOOKUP(N346,Revistas!$B$2:$H$63971,3,FALSE)</f>
        <v>Q3</v>
      </c>
      <c r="H346" s="29" t="str">
        <f>VLOOKUP(N346,Revistas!$B$2:$H$63971,4,FALSE)</f>
        <v>MICROBIOLOGY</v>
      </c>
      <c r="I346" s="29" t="str">
        <f>VLOOKUP(N346,Revistas!$B$2:$H$63971,5,FALSE)</f>
        <v>88/124</v>
      </c>
      <c r="J346" s="29" t="str">
        <f>VLOOKUP(N346,Revistas!$B$2:$H$63971,6,FALSE)</f>
        <v>NO</v>
      </c>
      <c r="K346" s="28" t="s">
        <v>479</v>
      </c>
      <c r="L346" s="28" t="s">
        <v>480</v>
      </c>
      <c r="M346" s="29">
        <v>0</v>
      </c>
      <c r="N346" s="29" t="s">
        <v>437</v>
      </c>
      <c r="O346" s="29" t="s">
        <v>73</v>
      </c>
      <c r="P346" s="29">
        <v>2018</v>
      </c>
      <c r="Q346" s="29">
        <v>36</v>
      </c>
      <c r="R346" s="29">
        <v>1</v>
      </c>
      <c r="S346" s="29">
        <v>29</v>
      </c>
      <c r="T346" s="29">
        <v>33</v>
      </c>
      <c r="U346" s="29">
        <v>27743681</v>
      </c>
      <c r="AW346" s="24"/>
    </row>
    <row r="347" spans="2:49" x14ac:dyDescent="0.25">
      <c r="B347" s="28" t="s">
        <v>4455</v>
      </c>
      <c r="C347" s="28" t="s">
        <v>4456</v>
      </c>
      <c r="D347" s="28" t="s">
        <v>2807</v>
      </c>
      <c r="E347" s="28" t="s">
        <v>10</v>
      </c>
      <c r="F347" s="29">
        <f>VLOOKUP(N347,Revistas!$B$2:$H$63971,2,FALSE)</f>
        <v>0.91700000000000004</v>
      </c>
      <c r="G347" s="29" t="str">
        <f>VLOOKUP(N347,Revistas!$B$2:$H$63971,3,FALSE)</f>
        <v>Q4</v>
      </c>
      <c r="H347" s="29" t="str">
        <f>VLOOKUP(N347,Revistas!$B$2:$H$63971,4,FALSE)</f>
        <v>GASTROENTEROLOGY &amp; HEPATOLOGY - SCIE</v>
      </c>
      <c r="I347" s="29" t="str">
        <f>VLOOKUP(N347,Revistas!$B$2:$H$63971,5,FALSE)</f>
        <v>72/79</v>
      </c>
      <c r="J347" s="29" t="str">
        <f>VLOOKUP(N347,Revistas!$B$2:$H$63971,6,FALSE)</f>
        <v>NO</v>
      </c>
      <c r="K347" s="28" t="s">
        <v>4457</v>
      </c>
      <c r="L347" s="28" t="s">
        <v>4458</v>
      </c>
      <c r="M347" s="29">
        <v>0</v>
      </c>
      <c r="N347" s="29" t="s">
        <v>2808</v>
      </c>
      <c r="O347" s="29" t="s">
        <v>224</v>
      </c>
      <c r="P347" s="29">
        <v>2018</v>
      </c>
      <c r="Q347" s="29">
        <v>41</v>
      </c>
      <c r="R347" s="29">
        <v>2</v>
      </c>
      <c r="S347" s="29">
        <v>77</v>
      </c>
      <c r="T347" s="29">
        <v>86</v>
      </c>
      <c r="U347" s="29">
        <v>28935122</v>
      </c>
    </row>
    <row r="348" spans="2:49" x14ac:dyDescent="0.25">
      <c r="B348" s="28" t="s">
        <v>550</v>
      </c>
      <c r="C348" s="28" t="s">
        <v>549</v>
      </c>
      <c r="D348" s="28" t="s">
        <v>551</v>
      </c>
      <c r="E348" s="28" t="s">
        <v>10</v>
      </c>
      <c r="F348" s="29">
        <f>VLOOKUP(N348,Revistas!$B$2:$H$63971,2,FALSE)</f>
        <v>2.3769999999999998</v>
      </c>
      <c r="G348" s="29" t="str">
        <f>VLOOKUP(N348,Revistas!$B$2:$H$63971,3,FALSE)</f>
        <v>Q1</v>
      </c>
      <c r="H348" s="29" t="str">
        <f>VLOOKUP(N348,Revistas!$B$2:$H$63971,4,FALSE)</f>
        <v>VETERINARY SCIENCES - SCIE;</v>
      </c>
      <c r="I348" s="29" t="str">
        <f>VLOOKUP(N348,Revistas!$B$2:$H$63971,5,FALSE)</f>
        <v>8/136</v>
      </c>
      <c r="J348" s="29" t="str">
        <f>VLOOKUP(N348,Revistas!$B$2:$H$63971,6,FALSE)</f>
        <v>SI</v>
      </c>
      <c r="K348" s="28" t="s">
        <v>554</v>
      </c>
      <c r="L348" s="28"/>
      <c r="M348" s="29" t="s">
        <v>140</v>
      </c>
      <c r="N348" s="29" t="s">
        <v>555</v>
      </c>
      <c r="O348" s="29" t="s">
        <v>553</v>
      </c>
      <c r="P348" s="29">
        <v>2018</v>
      </c>
      <c r="Q348" s="29">
        <v>56</v>
      </c>
      <c r="R348" s="29">
        <v>3</v>
      </c>
      <c r="S348" s="29" t="s">
        <v>552</v>
      </c>
      <c r="T348" s="29"/>
      <c r="U348" s="29">
        <v>28992262</v>
      </c>
    </row>
    <row r="349" spans="2:49" x14ac:dyDescent="0.25">
      <c r="B349" s="28" t="s">
        <v>1555</v>
      </c>
      <c r="C349" s="28" t="s">
        <v>1554</v>
      </c>
      <c r="D349" s="28" t="s">
        <v>1556</v>
      </c>
      <c r="E349" s="28" t="s">
        <v>10</v>
      </c>
      <c r="F349" s="29">
        <f>VLOOKUP(N349,Revistas!$B$2:$H$63971,2,FALSE)</f>
        <v>2.73</v>
      </c>
      <c r="G349" s="29" t="str">
        <f>VLOOKUP(N349,Revistas!$B$2:$H$63971,3,FALSE)</f>
        <v>Q1</v>
      </c>
      <c r="H349" s="29" t="str">
        <f>VLOOKUP(N349,Revistas!$B$2:$H$63971,4,FALSE)</f>
        <v>ORTHOPEDICS - SCIE;</v>
      </c>
      <c r="I349" s="29" t="str">
        <f>VLOOKUP(N349,Revistas!$B$2:$H$63971,5,FALSE)</f>
        <v>15/76</v>
      </c>
      <c r="J349" s="29" t="str">
        <f>VLOOKUP(N349,Revistas!$B$2:$H$63971,6,FALSE)</f>
        <v>NO</v>
      </c>
      <c r="K349" s="28" t="s">
        <v>1558</v>
      </c>
      <c r="L349" s="28"/>
      <c r="M349" s="29" t="s">
        <v>140</v>
      </c>
      <c r="N349" s="29" t="s">
        <v>1559</v>
      </c>
      <c r="O349" s="29" t="s">
        <v>1557</v>
      </c>
      <c r="P349" s="29">
        <v>2018</v>
      </c>
      <c r="Q349" s="29"/>
      <c r="R349" s="29"/>
      <c r="S349" s="29"/>
      <c r="T349" s="29"/>
      <c r="U349" s="29">
        <v>29548543</v>
      </c>
      <c r="AW349" s="24"/>
    </row>
    <row r="350" spans="2:49" x14ac:dyDescent="0.25">
      <c r="B350" s="28" t="s">
        <v>1213</v>
      </c>
      <c r="C350" s="28" t="s">
        <v>1214</v>
      </c>
      <c r="D350" s="28" t="s">
        <v>1215</v>
      </c>
      <c r="E350" s="28" t="s">
        <v>10</v>
      </c>
      <c r="F350" s="29">
        <f>VLOOKUP(N350,Revistas!$B$2:$H$63971,2,FALSE)</f>
        <v>5.4550000000000001</v>
      </c>
      <c r="G350" s="29" t="str">
        <f>VLOOKUP(N350,Revistas!$B$2:$H$63971,3,FALSE)</f>
        <v>Q1</v>
      </c>
      <c r="H350" s="29" t="str">
        <f>VLOOKUP(N350,Revistas!$B$2:$H$63971,4,FALSE)</f>
        <v>ENDOCRINOLOGY &amp; METABOLISM - SCIE</v>
      </c>
      <c r="I350" s="29" t="str">
        <f>VLOOKUP(N350,Revistas!$B$2:$H$63971,5,FALSE)</f>
        <v>20/138</v>
      </c>
      <c r="J350" s="29" t="str">
        <f>VLOOKUP(N350,Revistas!$B$2:$H$63971,6,FALSE)</f>
        <v>NO</v>
      </c>
      <c r="K350" s="28" t="s">
        <v>1216</v>
      </c>
      <c r="L350" s="28" t="s">
        <v>1217</v>
      </c>
      <c r="M350" s="29">
        <v>0</v>
      </c>
      <c r="N350" s="29" t="s">
        <v>1218</v>
      </c>
      <c r="O350" s="29" t="s">
        <v>224</v>
      </c>
      <c r="P350" s="29">
        <v>2018</v>
      </c>
      <c r="Q350" s="29">
        <v>103</v>
      </c>
      <c r="R350" s="29">
        <v>2</v>
      </c>
      <c r="S350" s="29">
        <v>604</v>
      </c>
      <c r="T350" s="29">
        <v>614</v>
      </c>
      <c r="U350" s="29">
        <v>29155992</v>
      </c>
    </row>
    <row r="351" spans="2:49" x14ac:dyDescent="0.25">
      <c r="B351" s="28" t="s">
        <v>1383</v>
      </c>
      <c r="C351" s="28" t="s">
        <v>1382</v>
      </c>
      <c r="D351" s="28" t="s">
        <v>1384</v>
      </c>
      <c r="E351" s="28" t="s">
        <v>10</v>
      </c>
      <c r="F351" s="29">
        <f>VLOOKUP(N351,Revistas!$B$2:$H$63971,2,FALSE)</f>
        <v>6.375</v>
      </c>
      <c r="G351" s="29" t="str">
        <f>VLOOKUP(N351,Revistas!$B$2:$H$63971,3,FALSE)</f>
        <v>Q1</v>
      </c>
      <c r="H351" s="29" t="str">
        <f>VLOOKUP(N351,Revistas!$B$2:$H$63971,4,FALSE)</f>
        <v>ONCOLOGY</v>
      </c>
      <c r="I351" s="29" t="str">
        <f>VLOOKUP(N351,Revistas!$B$2:$H$63971,5,FALSE)</f>
        <v>25/217</v>
      </c>
      <c r="J351" s="29" t="str">
        <f>VLOOKUP(N351,Revistas!$B$2:$H$63971,6,FALSE)</f>
        <v>NO</v>
      </c>
      <c r="K351" s="28" t="s">
        <v>1387</v>
      </c>
      <c r="L351" s="28"/>
      <c r="M351" s="29" t="s">
        <v>140</v>
      </c>
      <c r="N351" s="29" t="s">
        <v>1388</v>
      </c>
      <c r="O351" s="29" t="s">
        <v>1386</v>
      </c>
      <c r="P351" s="29">
        <v>2018</v>
      </c>
      <c r="Q351" s="29">
        <v>422</v>
      </c>
      <c r="R351" s="29"/>
      <c r="S351" s="29" t="s">
        <v>1385</v>
      </c>
      <c r="T351" s="29"/>
      <c r="U351" s="29">
        <v>29477379</v>
      </c>
      <c r="AW351" s="24"/>
    </row>
    <row r="352" spans="2:49" x14ac:dyDescent="0.25">
      <c r="B352" s="28" t="s">
        <v>1323</v>
      </c>
      <c r="C352" s="28" t="s">
        <v>1322</v>
      </c>
      <c r="D352" s="28" t="s">
        <v>1324</v>
      </c>
      <c r="E352" s="28" t="s">
        <v>10</v>
      </c>
      <c r="F352" s="29">
        <f>VLOOKUP(N352,Revistas!$B$2:$H$63971,2,FALSE)</f>
        <v>4.3940000000000001</v>
      </c>
      <c r="G352" s="29" t="str">
        <f>VLOOKUP(N352,Revistas!$B$2:$H$63971,3,FALSE)</f>
        <v>Q1</v>
      </c>
      <c r="H352" s="29" t="str">
        <f>VLOOKUP(N352,Revistas!$B$2:$H$63971,4,FALSE)</f>
        <v>BIOCHEMISTRY &amp; MOLECULAR BIOLOGY - SCIE;</v>
      </c>
      <c r="I352" s="29" t="str">
        <f>VLOOKUP(N352,Revistas!$B$2:$H$63971,5,FALSE)</f>
        <v>68/290</v>
      </c>
      <c r="J352" s="29" t="str">
        <f>VLOOKUP(N352,Revistas!$B$2:$H$63971,6,FALSE)</f>
        <v>NO</v>
      </c>
      <c r="K352" s="28" t="s">
        <v>1325</v>
      </c>
      <c r="L352" s="28"/>
      <c r="M352" s="29" t="s">
        <v>140</v>
      </c>
      <c r="N352" s="29" t="s">
        <v>4319</v>
      </c>
      <c r="O352" s="29" t="s">
        <v>546</v>
      </c>
      <c r="P352" s="29">
        <v>2018</v>
      </c>
      <c r="Q352" s="29"/>
      <c r="R352" s="30"/>
      <c r="S352" s="29">
        <v>1</v>
      </c>
      <c r="T352" s="29">
        <v>13</v>
      </c>
      <c r="U352" s="29">
        <v>29436261</v>
      </c>
    </row>
    <row r="353" spans="2:49" x14ac:dyDescent="0.25">
      <c r="B353" s="28" t="s">
        <v>189</v>
      </c>
      <c r="C353" s="28" t="s">
        <v>190</v>
      </c>
      <c r="D353" s="28" t="s">
        <v>191</v>
      </c>
      <c r="E353" s="28" t="s">
        <v>10</v>
      </c>
      <c r="F353" s="29">
        <f>VLOOKUP(N353,Revistas!$B$2:$H$63971,2,FALSE)</f>
        <v>3.331</v>
      </c>
      <c r="G353" s="29" t="str">
        <f>VLOOKUP(N353,Revistas!$B$2:$H$63971,3,FALSE)</f>
        <v>Q1</v>
      </c>
      <c r="H353" s="29" t="str">
        <f>VLOOKUP(N353,Revistas!$B$2:$H$63971,4,FALSE)</f>
        <v>SPORT SCIENCES - SCIE</v>
      </c>
      <c r="I353" s="29" t="str">
        <f>VLOOKUP(N353,Revistas!$B$2:$H$63971,5,FALSE)</f>
        <v>9 DE 81</v>
      </c>
      <c r="J353" s="29" t="str">
        <f>VLOOKUP(N353,Revistas!$B$2:$H$63971,6,FALSE)</f>
        <v>NO</v>
      </c>
      <c r="K353" s="28" t="s">
        <v>192</v>
      </c>
      <c r="L353" s="28" t="s">
        <v>193</v>
      </c>
      <c r="M353" s="29">
        <v>0</v>
      </c>
      <c r="N353" s="29" t="s">
        <v>194</v>
      </c>
      <c r="O353" s="29" t="s">
        <v>21</v>
      </c>
      <c r="P353" s="29">
        <v>2018</v>
      </c>
      <c r="Q353" s="29">
        <v>28</v>
      </c>
      <c r="R353" s="29">
        <v>4</v>
      </c>
      <c r="S353" s="29">
        <v>1404</v>
      </c>
      <c r="T353" s="29">
        <v>1411</v>
      </c>
      <c r="U353" s="29">
        <v>29237243</v>
      </c>
    </row>
    <row r="354" spans="2:49" x14ac:dyDescent="0.25">
      <c r="B354" s="28" t="s">
        <v>1508</v>
      </c>
      <c r="C354" s="28" t="s">
        <v>1511</v>
      </c>
      <c r="D354" s="28" t="s">
        <v>2297</v>
      </c>
      <c r="E354" s="28" t="s">
        <v>10</v>
      </c>
      <c r="F354" s="29" t="str">
        <f>VLOOKUP(N354,Revistas!$B$2:$H$63971,2,FALSE)</f>
        <v>NO TIENE</v>
      </c>
      <c r="G354" s="29" t="str">
        <f>VLOOKUP(N354,Revistas!$B$2:$H$63971,3,FALSE)</f>
        <v>NO TIENE</v>
      </c>
      <c r="H354" s="29" t="str">
        <f>VLOOKUP(N354,Revistas!$B$2:$H$63971,4,FALSE)</f>
        <v>NO TIENE</v>
      </c>
      <c r="I354" s="29" t="str">
        <f>VLOOKUP(N354,Revistas!$B$2:$H$63971,5,FALSE)</f>
        <v>NO TIENE</v>
      </c>
      <c r="J354" s="29" t="str">
        <f>VLOOKUP(N354,Revistas!$B$2:$H$63971,6,FALSE)</f>
        <v>NO</v>
      </c>
      <c r="K354" s="28" t="s">
        <v>1165</v>
      </c>
      <c r="L354" s="28"/>
      <c r="M354" s="29" t="s">
        <v>140</v>
      </c>
      <c r="N354" s="29" t="s">
        <v>1166</v>
      </c>
      <c r="O354" s="29" t="s">
        <v>1509</v>
      </c>
      <c r="P354" s="29">
        <v>2018</v>
      </c>
      <c r="Q354" s="29">
        <v>31</v>
      </c>
      <c r="R354" s="29">
        <v>1</v>
      </c>
      <c r="S354" s="29">
        <v>8</v>
      </c>
      <c r="T354" s="29">
        <v>14</v>
      </c>
      <c r="U354" s="29">
        <v>29419952</v>
      </c>
    </row>
    <row r="355" spans="2:49" x14ac:dyDescent="0.25">
      <c r="B355" s="28" t="s">
        <v>1240</v>
      </c>
      <c r="C355" s="28" t="s">
        <v>1239</v>
      </c>
      <c r="D355" s="28" t="s">
        <v>1241</v>
      </c>
      <c r="E355" s="28" t="s">
        <v>10</v>
      </c>
      <c r="F355" s="29">
        <f>VLOOKUP(N355,Revistas!$B$2:$H$63971,2,FALSE)</f>
        <v>2.137</v>
      </c>
      <c r="G355" s="29" t="str">
        <f>VLOOKUP(N355,Revistas!$B$2:$H$63971,3,FALSE)</f>
        <v>Q3</v>
      </c>
      <c r="H355" s="29" t="str">
        <f>VLOOKUP(N355,Revistas!$B$2:$H$63971,4,FALSE)</f>
        <v>GENETICS &amp; HEREDITY - SCIE</v>
      </c>
      <c r="I355" s="29" t="str">
        <f>VLOOKUP(N355,Revistas!$B$2:$H$63971,5,FALSE)</f>
        <v>103/166</v>
      </c>
      <c r="J355" s="29" t="str">
        <f>VLOOKUP(N355,Revistas!$B$2:$H$63971,6,FALSE)</f>
        <v>NO</v>
      </c>
      <c r="K355" s="28"/>
      <c r="L355" s="28"/>
      <c r="M355" s="29" t="s">
        <v>140</v>
      </c>
      <c r="N355" s="29" t="s">
        <v>1232</v>
      </c>
      <c r="O355" s="29" t="s">
        <v>180</v>
      </c>
      <c r="P355" s="29">
        <v>2018</v>
      </c>
      <c r="Q355" s="29"/>
      <c r="R355" s="29"/>
      <c r="S355" s="29"/>
      <c r="T355" s="29"/>
      <c r="U355" s="29">
        <v>29477862</v>
      </c>
    </row>
    <row r="356" spans="2:49" x14ac:dyDescent="0.25">
      <c r="B356" s="28" t="s">
        <v>4387</v>
      </c>
      <c r="C356" s="28" t="s">
        <v>4388</v>
      </c>
      <c r="D356" s="28" t="s">
        <v>4389</v>
      </c>
      <c r="E356" s="28" t="s">
        <v>10</v>
      </c>
      <c r="F356" s="29">
        <f>VLOOKUP(N356,Revistas!$B$2:$H$63971,2,FALSE)</f>
        <v>1.7949999999999999</v>
      </c>
      <c r="G356" s="29" t="str">
        <f>VLOOKUP(N356,Revistas!$B$2:$H$63971,3,FALSE)</f>
        <v>Q3</v>
      </c>
      <c r="H356" s="29" t="str">
        <f>VLOOKUP(N356,Revistas!$B$2:$H$63971,4,FALSE)</f>
        <v>PATHOLOGY - SCIE;</v>
      </c>
      <c r="I356" s="29" t="str">
        <f>VLOOKUP(N356,Revistas!$B$2:$H$63971,5,FALSE)</f>
        <v>43/79</v>
      </c>
      <c r="J356" s="29" t="str">
        <f>VLOOKUP(N356,Revistas!$B$2:$H$63971,6,FALSE)</f>
        <v>NO</v>
      </c>
      <c r="K356" s="28" t="s">
        <v>4390</v>
      </c>
      <c r="L356" s="28" t="s">
        <v>4391</v>
      </c>
      <c r="M356" s="29">
        <v>0</v>
      </c>
      <c r="N356" s="29" t="s">
        <v>4392</v>
      </c>
      <c r="O356" s="29" t="s">
        <v>33</v>
      </c>
      <c r="P356" s="29">
        <v>2018</v>
      </c>
      <c r="Q356" s="29">
        <v>126</v>
      </c>
      <c r="R356" s="29">
        <v>3</v>
      </c>
      <c r="S356" s="29">
        <v>208</v>
      </c>
      <c r="T356" s="29">
        <v>214</v>
      </c>
      <c r="U356" s="29">
        <v>29372596</v>
      </c>
    </row>
    <row r="357" spans="2:49" x14ac:dyDescent="0.25">
      <c r="B357" s="28" t="s">
        <v>515</v>
      </c>
      <c r="C357" s="28" t="s">
        <v>516</v>
      </c>
      <c r="D357" s="28" t="s">
        <v>434</v>
      </c>
      <c r="E357" s="28" t="s">
        <v>24</v>
      </c>
      <c r="F357" s="29">
        <f>VLOOKUP(N357,Revistas!$B$2:$H$63971,2,FALSE)</f>
        <v>1.714</v>
      </c>
      <c r="G357" s="29" t="str">
        <f>VLOOKUP(N357,Revistas!$B$2:$H$63971,3,FALSE)</f>
        <v>Q3</v>
      </c>
      <c r="H357" s="29" t="str">
        <f>VLOOKUP(N357,Revistas!$B$2:$H$63971,4,FALSE)</f>
        <v>MICROBIOLOGY</v>
      </c>
      <c r="I357" s="29" t="str">
        <f>VLOOKUP(N357,Revistas!$B$2:$H$63971,5,FALSE)</f>
        <v>88/124</v>
      </c>
      <c r="J357" s="29" t="str">
        <f>VLOOKUP(N357,Revistas!$B$2:$H$63971,6,FALSE)</f>
        <v>NO</v>
      </c>
      <c r="K357" s="28" t="s">
        <v>517</v>
      </c>
      <c r="L357" s="28" t="s">
        <v>518</v>
      </c>
      <c r="M357" s="29">
        <v>0</v>
      </c>
      <c r="N357" s="29" t="s">
        <v>437</v>
      </c>
      <c r="O357" s="29" t="s">
        <v>21</v>
      </c>
      <c r="P357" s="29">
        <v>2018</v>
      </c>
      <c r="Q357" s="29">
        <v>36</v>
      </c>
      <c r="R357" s="29">
        <v>4</v>
      </c>
      <c r="S357" s="29">
        <v>253</v>
      </c>
      <c r="T357" s="29">
        <v>255</v>
      </c>
      <c r="U357" s="29">
        <v>28807392</v>
      </c>
    </row>
    <row r="358" spans="2:49" x14ac:dyDescent="0.25">
      <c r="B358" s="28" t="s">
        <v>573</v>
      </c>
      <c r="C358" s="28" t="s">
        <v>574</v>
      </c>
      <c r="D358" s="28" t="s">
        <v>575</v>
      </c>
      <c r="E358" s="28" t="s">
        <v>10</v>
      </c>
      <c r="F358" s="29">
        <f>VLOOKUP(N358,Revistas!$B$2:$H$63971,2,FALSE)</f>
        <v>2.65</v>
      </c>
      <c r="G358" s="29" t="str">
        <f>VLOOKUP(N358,Revistas!$B$2:$H$63971,3,FALSE)</f>
        <v>Q2</v>
      </c>
      <c r="H358" s="29" t="str">
        <f>VLOOKUP(N358,Revistas!$B$2:$H$63971,4,FALSE)</f>
        <v>HEMATOLOGY</v>
      </c>
      <c r="I358" s="29" t="str">
        <f>VLOOKUP(N358,Revistas!$B$2:$H$63971,5,FALSE)</f>
        <v>34/70</v>
      </c>
      <c r="J358" s="29" t="str">
        <f>VLOOKUP(N358,Revistas!$B$2:$H$63971,6,FALSE)</f>
        <v>NO</v>
      </c>
      <c r="K358" s="28" t="s">
        <v>576</v>
      </c>
      <c r="L358" s="28" t="s">
        <v>577</v>
      </c>
      <c r="M358" s="29">
        <v>0</v>
      </c>
      <c r="N358" s="29" t="s">
        <v>578</v>
      </c>
      <c r="O358" s="29" t="s">
        <v>224</v>
      </c>
      <c r="P358" s="29">
        <v>2018</v>
      </c>
      <c r="Q358" s="29">
        <v>162</v>
      </c>
      <c r="R358" s="29"/>
      <c r="S358" s="29">
        <v>38</v>
      </c>
      <c r="T358" s="29">
        <v>43</v>
      </c>
      <c r="U358" s="29">
        <v>29274563</v>
      </c>
    </row>
    <row r="359" spans="2:49" x14ac:dyDescent="0.25">
      <c r="B359" s="28" t="s">
        <v>4617</v>
      </c>
      <c r="C359" s="28" t="s">
        <v>4618</v>
      </c>
      <c r="D359" s="28" t="s">
        <v>3898</v>
      </c>
      <c r="E359" s="28" t="s">
        <v>10</v>
      </c>
      <c r="F359" s="29">
        <f>VLOOKUP(N359,Revistas!$B$2:$H$63971,2,FALSE)</f>
        <v>0.99</v>
      </c>
      <c r="G359" s="29" t="str">
        <f>VLOOKUP(N359,Revistas!$B$2:$H$63971,3,FALSE)</f>
        <v>Q4</v>
      </c>
      <c r="H359" s="29" t="str">
        <f>VLOOKUP(N359,Revistas!$B$2:$H$63971,4,FALSE)</f>
        <v>DERMATOLOGY</v>
      </c>
      <c r="I359" s="29" t="str">
        <f>VLOOKUP(N359,Revistas!$B$2:$H$63971,5,FALSE)</f>
        <v>53/63</v>
      </c>
      <c r="J359" s="29" t="str">
        <f>VLOOKUP(N359,Revistas!$B$2:$H$63971,6,FALSE)</f>
        <v>NO</v>
      </c>
      <c r="K359" s="28" t="s">
        <v>4619</v>
      </c>
      <c r="L359" s="28" t="s">
        <v>4620</v>
      </c>
      <c r="M359" s="29">
        <v>0</v>
      </c>
      <c r="N359" s="29" t="s">
        <v>3899</v>
      </c>
      <c r="O359" s="29" t="s">
        <v>589</v>
      </c>
      <c r="P359" s="29">
        <v>2018</v>
      </c>
      <c r="Q359" s="29">
        <v>35</v>
      </c>
      <c r="R359" s="29">
        <v>1</v>
      </c>
      <c r="S359" s="29">
        <v>55</v>
      </c>
      <c r="T359" s="29">
        <v>58</v>
      </c>
      <c r="U359" s="29">
        <v>29266365</v>
      </c>
    </row>
    <row r="360" spans="2:49" x14ac:dyDescent="0.25">
      <c r="B360" s="28" t="s">
        <v>1127</v>
      </c>
      <c r="C360" s="28" t="s">
        <v>1128</v>
      </c>
      <c r="D360" s="28" t="s">
        <v>1113</v>
      </c>
      <c r="E360" s="28" t="s">
        <v>44</v>
      </c>
      <c r="F360" s="29">
        <f>VLOOKUP(N360,Revistas!$B$2:$H$63971,2,FALSE)</f>
        <v>1.181</v>
      </c>
      <c r="G360" s="29" t="str">
        <f>VLOOKUP(N360,Revistas!$B$2:$H$63971,3,FALSE)</f>
        <v>Q4</v>
      </c>
      <c r="H360" s="29" t="str">
        <f>VLOOKUP(N360,Revistas!$B$2:$H$63971,4,FALSE)</f>
        <v>UROLOGY &amp; NEPHROLOGY - SCIE</v>
      </c>
      <c r="I360" s="29" t="str">
        <f>VLOOKUP(N360,Revistas!$B$2:$H$63971,5,FALSE)</f>
        <v>60/76</v>
      </c>
      <c r="J360" s="29" t="str">
        <f>VLOOKUP(N360,Revistas!$B$2:$H$63971,6,FALSE)</f>
        <v>NO</v>
      </c>
      <c r="K360" s="28" t="s">
        <v>1129</v>
      </c>
      <c r="L360" s="28" t="s">
        <v>1130</v>
      </c>
      <c r="M360" s="29">
        <v>0</v>
      </c>
      <c r="N360" s="29" t="s">
        <v>1116</v>
      </c>
      <c r="O360" s="29" t="s">
        <v>589</v>
      </c>
      <c r="P360" s="29">
        <v>2018</v>
      </c>
      <c r="Q360" s="29">
        <v>42</v>
      </c>
      <c r="R360" s="29">
        <v>1</v>
      </c>
      <c r="S360" s="29">
        <v>17</v>
      </c>
      <c r="T360" s="29">
        <v>24</v>
      </c>
      <c r="U360" s="29">
        <v>28238343</v>
      </c>
      <c r="AW360" s="24"/>
    </row>
    <row r="361" spans="2:49" x14ac:dyDescent="0.25">
      <c r="B361" s="28" t="s">
        <v>375</v>
      </c>
      <c r="C361" s="28" t="s">
        <v>376</v>
      </c>
      <c r="D361" s="28" t="s">
        <v>377</v>
      </c>
      <c r="E361" s="28" t="s">
        <v>10</v>
      </c>
      <c r="F361" s="29">
        <f>VLOOKUP(N361,Revistas!$B$2:$H$63971,2,FALSE)</f>
        <v>4.5039999999999996</v>
      </c>
      <c r="G361" s="29" t="str">
        <f>VLOOKUP(N361,Revistas!$B$2:$H$63971,3,FALSE)</f>
        <v>Q1</v>
      </c>
      <c r="H361" s="29" t="str">
        <f>VLOOKUP(N361,Revistas!$B$2:$H$63971,4,FALSE)</f>
        <v>GERIATRICS &amp; GERONTOLOGY</v>
      </c>
      <c r="I361" s="29" t="str">
        <f>VLOOKUP(N361,Revistas!$B$2:$H$63971,5,FALSE)</f>
        <v>7 DE 49</v>
      </c>
      <c r="J361" s="29" t="str">
        <f>VLOOKUP(N361,Revistas!$B$2:$H$63971,6,FALSE)</f>
        <v>NO</v>
      </c>
      <c r="K361" s="28" t="s">
        <v>378</v>
      </c>
      <c r="L361" s="28" t="s">
        <v>379</v>
      </c>
      <c r="M361" s="29">
        <v>0</v>
      </c>
      <c r="N361" s="29" t="s">
        <v>380</v>
      </c>
      <c r="O361" s="29" t="s">
        <v>381</v>
      </c>
      <c r="P361" s="29">
        <v>2018</v>
      </c>
      <c r="Q361" s="29">
        <v>9</v>
      </c>
      <c r="R361" s="29"/>
      <c r="S361" s="29"/>
      <c r="T361" s="29">
        <v>435</v>
      </c>
      <c r="U361" s="29"/>
    </row>
    <row r="362" spans="2:49" x14ac:dyDescent="0.25">
      <c r="B362" s="28" t="s">
        <v>1264</v>
      </c>
      <c r="C362" s="28" t="s">
        <v>1265</v>
      </c>
      <c r="D362" s="28" t="s">
        <v>1258</v>
      </c>
      <c r="E362" s="28" t="s">
        <v>205</v>
      </c>
      <c r="F362" s="29">
        <f>VLOOKUP(N362,Revistas!$B$2:$H$63971,2,FALSE)</f>
        <v>9.1120000000000001</v>
      </c>
      <c r="G362" s="29" t="str">
        <f>VLOOKUP(N362,Revistas!$B$2:$H$63971,3,FALSE)</f>
        <v>Q1</v>
      </c>
      <c r="H362" s="29" t="str">
        <f>VLOOKUP(N362,Revistas!$B$2:$H$63971,4,FALSE)</f>
        <v>ONCOLOGY</v>
      </c>
      <c r="I362" s="29" t="str">
        <f>VLOOKUP(N362,Revistas!$B$2:$H$63971,5,FALSE)</f>
        <v>15/217</v>
      </c>
      <c r="J362" s="29" t="str">
        <f>VLOOKUP(N362,Revistas!$B$2:$H$63971,6,FALSE)</f>
        <v>SI</v>
      </c>
      <c r="K362" s="28" t="s">
        <v>1266</v>
      </c>
      <c r="L362" s="28"/>
      <c r="M362" s="29">
        <v>0</v>
      </c>
      <c r="N362" s="29" t="s">
        <v>1260</v>
      </c>
      <c r="O362" s="29" t="s">
        <v>224</v>
      </c>
      <c r="P362" s="29">
        <v>2018</v>
      </c>
      <c r="Q362" s="29">
        <v>78</v>
      </c>
      <c r="R362" s="29">
        <v>4</v>
      </c>
      <c r="S362" s="29"/>
      <c r="T362" s="29"/>
      <c r="U362" s="29"/>
    </row>
    <row r="363" spans="2:49" x14ac:dyDescent="0.25">
      <c r="B363" s="32" t="s">
        <v>1024</v>
      </c>
      <c r="C363" s="32" t="s">
        <v>1023</v>
      </c>
      <c r="D363" s="32" t="s">
        <v>1025</v>
      </c>
      <c r="E363" s="32" t="s">
        <v>10</v>
      </c>
      <c r="F363" s="29">
        <f>VLOOKUP(N363,Revistas!$B$2:$H$63971,2,FALSE)</f>
        <v>3.5070000000000001</v>
      </c>
      <c r="G363" s="29" t="str">
        <f>VLOOKUP(N363,Revistas!$B$2:$H$63971,3,FALSE)</f>
        <v>Q2</v>
      </c>
      <c r="H363" s="29" t="str">
        <f>VLOOKUP(N363,Revistas!$B$2:$H$63971,4,FALSE)</f>
        <v>GENETICS &amp; HEREDITY - SCIE;</v>
      </c>
      <c r="I363" s="29" t="str">
        <f>VLOOKUP(N363,Revistas!$B$2:$H$63971,5,FALSE)</f>
        <v>58/166</v>
      </c>
      <c r="J363" s="29" t="str">
        <f>VLOOKUP(N363,Revistas!$B$2:$H$63971,6,FALSE)</f>
        <v>NO</v>
      </c>
      <c r="K363" s="32" t="s">
        <v>1027</v>
      </c>
      <c r="L363" s="32"/>
      <c r="M363" s="33" t="s">
        <v>140</v>
      </c>
      <c r="N363" s="33" t="s">
        <v>1028</v>
      </c>
      <c r="O363" s="33" t="s">
        <v>1026</v>
      </c>
      <c r="P363" s="33">
        <v>2018</v>
      </c>
      <c r="Q363" s="33">
        <v>13</v>
      </c>
      <c r="R363" s="33">
        <v>1</v>
      </c>
      <c r="S363" s="33">
        <v>51</v>
      </c>
      <c r="T363" s="33">
        <v>51</v>
      </c>
      <c r="U363" s="33">
        <v>29631595</v>
      </c>
    </row>
    <row r="364" spans="2:49" x14ac:dyDescent="0.25">
      <c r="B364" s="28" t="s">
        <v>80</v>
      </c>
      <c r="C364" s="28" t="s">
        <v>81</v>
      </c>
      <c r="D364" s="28" t="s">
        <v>82</v>
      </c>
      <c r="E364" s="28" t="s">
        <v>10</v>
      </c>
      <c r="F364" s="29">
        <f>VLOOKUP(N364,Revistas!$B$2:$H$63971,2,FALSE)</f>
        <v>1.821</v>
      </c>
      <c r="G364" s="29" t="str">
        <f>VLOOKUP(N364,Revistas!$B$2:$H$63971,3,FALSE)</f>
        <v>Q2</v>
      </c>
      <c r="H364" s="29" t="str">
        <f>VLOOKUP(N364,Revistas!$B$2:$H$63971,4,FALSE)</f>
        <v>PHYSICS, MULTIDISCIPLINARY - SCIE</v>
      </c>
      <c r="I364" s="29" t="str">
        <f>VLOOKUP(N364,Revistas!$B$2:$H$63971,5,FALSE)</f>
        <v>26/79</v>
      </c>
      <c r="J364" s="29" t="str">
        <f>VLOOKUP(N364,Revistas!$B$2:$H$63971,6,FALSE)</f>
        <v>NO</v>
      </c>
      <c r="K364" s="28" t="s">
        <v>83</v>
      </c>
      <c r="L364" s="28" t="s">
        <v>84</v>
      </c>
      <c r="M364" s="29">
        <v>0</v>
      </c>
      <c r="N364" s="29" t="s">
        <v>85</v>
      </c>
      <c r="O364" s="29" t="s">
        <v>73</v>
      </c>
      <c r="P364" s="29">
        <v>2018</v>
      </c>
      <c r="Q364" s="29">
        <v>20</v>
      </c>
      <c r="R364" s="29">
        <v>1</v>
      </c>
      <c r="S364" s="29"/>
      <c r="T364" s="29">
        <v>77</v>
      </c>
      <c r="U364" s="29"/>
    </row>
    <row r="365" spans="2:49" x14ac:dyDescent="0.25">
      <c r="B365" s="28" t="s">
        <v>153</v>
      </c>
      <c r="C365" s="28" t="s">
        <v>152</v>
      </c>
      <c r="D365" s="28" t="s">
        <v>154</v>
      </c>
      <c r="E365" s="28" t="s">
        <v>10</v>
      </c>
      <c r="F365" s="29">
        <f>VLOOKUP(N365,Revistas!$B$2:$H$63971,2,FALSE)</f>
        <v>6.7990000000000004</v>
      </c>
      <c r="G365" s="29" t="str">
        <f>VLOOKUP(N365,Revistas!$B$2:$H$63971,3,FALSE)</f>
        <v>Q1</v>
      </c>
      <c r="H365" s="29" t="str">
        <f>VLOOKUP(N365,Revistas!$B$2:$H$63971,4,FALSE)</f>
        <v>2212-8778</v>
      </c>
      <c r="I365" s="29" t="str">
        <f>VLOOKUP(N365,Revistas!$B$2:$H$63971,5,FALSE)</f>
        <v>11/138</v>
      </c>
      <c r="J365" s="29" t="str">
        <f>VLOOKUP(N365,Revistas!$B$2:$H$63971,6,FALSE)</f>
        <v>SI</v>
      </c>
      <c r="K365" s="28" t="s">
        <v>157</v>
      </c>
      <c r="L365" s="28"/>
      <c r="M365" s="29" t="s">
        <v>140</v>
      </c>
      <c r="N365" s="29" t="s">
        <v>158</v>
      </c>
      <c r="O365" s="29" t="s">
        <v>156</v>
      </c>
      <c r="P365" s="29">
        <v>2018</v>
      </c>
      <c r="Q365" s="29">
        <v>8</v>
      </c>
      <c r="R365" s="29"/>
      <c r="S365" s="29" t="s">
        <v>155</v>
      </c>
      <c r="T365" s="29"/>
      <c r="U365" s="29">
        <v>29289645</v>
      </c>
    </row>
    <row r="368" spans="2:49" hidden="1" x14ac:dyDescent="0.25"/>
    <row r="369" spans="2:21" s="15" customFormat="1" hidden="1" x14ac:dyDescent="0.25">
      <c r="B369" s="15" t="s">
        <v>167</v>
      </c>
      <c r="C369" s="15" t="s">
        <v>167</v>
      </c>
      <c r="D369" s="15" t="s">
        <v>167</v>
      </c>
      <c r="E369" s="16" t="s">
        <v>168</v>
      </c>
      <c r="F369" s="16" t="s">
        <v>167</v>
      </c>
      <c r="G369" s="16" t="s">
        <v>169</v>
      </c>
      <c r="H369" s="16" t="s">
        <v>4691</v>
      </c>
      <c r="I369" s="16" t="s">
        <v>167</v>
      </c>
      <c r="J369" s="16" t="s">
        <v>170</v>
      </c>
      <c r="K369" s="16" t="s">
        <v>4692</v>
      </c>
      <c r="L369" s="16"/>
      <c r="M369" s="16"/>
      <c r="N369" s="16"/>
      <c r="O369" s="16"/>
      <c r="P369" s="16"/>
      <c r="Q369" s="16"/>
      <c r="R369" s="16"/>
      <c r="S369" s="16"/>
      <c r="T369" s="16"/>
      <c r="U369" s="16"/>
    </row>
    <row r="370" spans="2:21" s="15" customFormat="1" hidden="1" x14ac:dyDescent="0.25">
      <c r="B370" s="15" t="s">
        <v>10</v>
      </c>
      <c r="C370" s="15">
        <f>DCOUNTA(A1:U365,E1,B369:B370)</f>
        <v>261</v>
      </c>
      <c r="D370" s="15" t="s">
        <v>10</v>
      </c>
      <c r="E370" s="16">
        <f>DSUM(A1:U365,F1,D369:D370)</f>
        <v>991.92400000000021</v>
      </c>
      <c r="F370" s="16" t="s">
        <v>10</v>
      </c>
      <c r="G370" s="16" t="s">
        <v>1638</v>
      </c>
      <c r="H370" s="16">
        <f>DCOUNTA(A1:U365,G1,F369:G370)</f>
        <v>126</v>
      </c>
      <c r="I370" s="16" t="s">
        <v>10</v>
      </c>
      <c r="J370" s="16" t="s">
        <v>1592</v>
      </c>
      <c r="K370" s="16">
        <f>DCOUNTA(A1:U365,J1,I369:J370)</f>
        <v>50</v>
      </c>
      <c r="L370" s="16"/>
      <c r="M370" s="16"/>
      <c r="N370" s="16"/>
      <c r="O370" s="16"/>
      <c r="P370" s="16"/>
      <c r="Q370" s="16"/>
      <c r="R370" s="16"/>
      <c r="S370" s="16"/>
      <c r="T370" s="16"/>
      <c r="U370" s="16"/>
    </row>
    <row r="371" spans="2:21" s="15" customFormat="1" hidden="1" x14ac:dyDescent="0.25">
      <c r="E371" s="16"/>
      <c r="F371" s="16"/>
      <c r="G371" s="16"/>
      <c r="H371" s="16"/>
      <c r="I371" s="16"/>
      <c r="J371" s="16"/>
      <c r="K371" s="16"/>
      <c r="L371" s="16"/>
      <c r="M371" s="16"/>
      <c r="N371" s="16"/>
      <c r="O371" s="16"/>
      <c r="P371" s="16"/>
      <c r="Q371" s="16"/>
      <c r="R371" s="16"/>
      <c r="S371" s="16"/>
      <c r="T371" s="16"/>
      <c r="U371" s="16"/>
    </row>
    <row r="372" spans="2:21" s="15" customFormat="1" hidden="1" x14ac:dyDescent="0.25">
      <c r="B372" s="15" t="s">
        <v>167</v>
      </c>
      <c r="D372" s="15" t="s">
        <v>167</v>
      </c>
      <c r="E372" s="16" t="s">
        <v>168</v>
      </c>
      <c r="F372" s="16" t="s">
        <v>167</v>
      </c>
      <c r="G372" s="16" t="s">
        <v>169</v>
      </c>
      <c r="H372" s="16" t="s">
        <v>4691</v>
      </c>
      <c r="I372" s="16" t="s">
        <v>167</v>
      </c>
      <c r="J372" s="16" t="s">
        <v>170</v>
      </c>
      <c r="K372" s="16" t="s">
        <v>4692</v>
      </c>
      <c r="L372" s="16"/>
      <c r="M372" s="16"/>
      <c r="N372" s="16"/>
      <c r="O372" s="16"/>
      <c r="P372" s="16"/>
      <c r="Q372" s="16"/>
      <c r="R372" s="16"/>
      <c r="S372" s="16"/>
      <c r="T372" s="16"/>
      <c r="U372" s="16"/>
    </row>
    <row r="373" spans="2:21" s="15" customFormat="1" hidden="1" x14ac:dyDescent="0.25">
      <c r="B373" s="15" t="s">
        <v>24</v>
      </c>
      <c r="C373" s="15">
        <f>DCOUNTA(A1:U365,E1,B372:B373)</f>
        <v>31</v>
      </c>
      <c r="D373" s="15" t="s">
        <v>24</v>
      </c>
      <c r="E373" s="16">
        <f>DSUM(A1:U365,F1,D372:D373)</f>
        <v>143.22899999999998</v>
      </c>
      <c r="F373" s="16" t="s">
        <v>24</v>
      </c>
      <c r="G373" s="16" t="s">
        <v>1638</v>
      </c>
      <c r="H373" s="16">
        <f>DCOUNTA(A1:U365,G1,F372:G373)</f>
        <v>10</v>
      </c>
      <c r="I373" s="16" t="s">
        <v>24</v>
      </c>
      <c r="J373" s="16" t="s">
        <v>1592</v>
      </c>
      <c r="K373" s="16">
        <f>DCOUNTA(A1:U365,J1,I372:J373)</f>
        <v>8</v>
      </c>
      <c r="L373" s="16"/>
      <c r="M373" s="16"/>
      <c r="N373" s="16"/>
      <c r="O373" s="16"/>
      <c r="P373" s="16"/>
      <c r="Q373" s="16"/>
      <c r="R373" s="16"/>
      <c r="S373" s="16"/>
      <c r="T373" s="16"/>
      <c r="U373" s="16"/>
    </row>
    <row r="374" spans="2:21" s="15" customFormat="1" hidden="1" x14ac:dyDescent="0.25">
      <c r="E374" s="16"/>
      <c r="F374" s="16"/>
      <c r="G374" s="16"/>
      <c r="H374" s="16"/>
      <c r="I374" s="16"/>
      <c r="J374" s="16"/>
      <c r="K374" s="16"/>
      <c r="L374" s="16"/>
      <c r="M374" s="16"/>
      <c r="N374" s="16"/>
      <c r="O374" s="16"/>
      <c r="P374" s="16"/>
      <c r="Q374" s="16"/>
      <c r="R374" s="16"/>
      <c r="S374" s="16"/>
      <c r="T374" s="16"/>
      <c r="U374" s="16"/>
    </row>
    <row r="375" spans="2:21" s="15" customFormat="1" hidden="1" x14ac:dyDescent="0.25">
      <c r="B375" s="15" t="s">
        <v>167</v>
      </c>
      <c r="D375" s="15" t="s">
        <v>167</v>
      </c>
      <c r="E375" s="16" t="s">
        <v>168</v>
      </c>
      <c r="F375" s="16" t="s">
        <v>167</v>
      </c>
      <c r="G375" s="16" t="s">
        <v>169</v>
      </c>
      <c r="H375" s="16" t="s">
        <v>4691</v>
      </c>
      <c r="I375" s="16" t="s">
        <v>167</v>
      </c>
      <c r="J375" s="16" t="s">
        <v>170</v>
      </c>
      <c r="K375" s="16" t="s">
        <v>4692</v>
      </c>
      <c r="L375" s="16"/>
      <c r="M375" s="16"/>
      <c r="N375" s="16"/>
      <c r="O375" s="16"/>
      <c r="P375" s="16"/>
      <c r="Q375" s="16"/>
      <c r="R375" s="16"/>
      <c r="S375" s="16"/>
      <c r="T375" s="16"/>
      <c r="U375" s="16"/>
    </row>
    <row r="376" spans="2:21" s="15" customFormat="1" hidden="1" x14ac:dyDescent="0.25">
      <c r="B376" s="15" t="s">
        <v>149</v>
      </c>
      <c r="C376" s="15">
        <f>DCOUNTA(A1:U365,E1,B375:B376)</f>
        <v>5</v>
      </c>
      <c r="D376" s="15" t="s">
        <v>149</v>
      </c>
      <c r="E376" s="16">
        <f>DSUM(A1:U365,F1,D375:D376)</f>
        <v>19.561</v>
      </c>
      <c r="F376" s="16" t="s">
        <v>149</v>
      </c>
      <c r="G376" s="16" t="s">
        <v>1638</v>
      </c>
      <c r="H376" s="16">
        <f>DCOUNTA(A1:U365,G1,F375:G376)</f>
        <v>3</v>
      </c>
      <c r="I376" s="16" t="s">
        <v>149</v>
      </c>
      <c r="J376" s="16" t="s">
        <v>1592</v>
      </c>
      <c r="K376" s="16">
        <f>DCOUNTA(A1:U365,J1,I375:J376)</f>
        <v>0</v>
      </c>
      <c r="L376" s="16"/>
      <c r="M376" s="16"/>
      <c r="N376" s="16"/>
      <c r="O376" s="16"/>
      <c r="P376" s="16"/>
      <c r="Q376" s="16"/>
      <c r="R376" s="16"/>
      <c r="S376" s="16"/>
      <c r="T376" s="16"/>
      <c r="U376" s="16"/>
    </row>
    <row r="377" spans="2:21" s="15" customFormat="1" hidden="1" x14ac:dyDescent="0.25">
      <c r="E377" s="16"/>
      <c r="F377" s="16"/>
      <c r="G377" s="16"/>
      <c r="H377" s="16"/>
      <c r="I377" s="16"/>
      <c r="J377" s="16"/>
      <c r="K377" s="16"/>
      <c r="L377" s="16"/>
      <c r="M377" s="16"/>
      <c r="N377" s="16"/>
      <c r="O377" s="16"/>
      <c r="P377" s="16"/>
      <c r="Q377" s="16"/>
      <c r="R377" s="16"/>
      <c r="S377" s="16"/>
      <c r="T377" s="16"/>
      <c r="U377" s="16"/>
    </row>
    <row r="378" spans="2:21" s="15" customFormat="1" hidden="1" x14ac:dyDescent="0.25">
      <c r="B378" s="15" t="s">
        <v>167</v>
      </c>
      <c r="D378" s="15" t="s">
        <v>167</v>
      </c>
      <c r="E378" s="16" t="s">
        <v>168</v>
      </c>
      <c r="F378" s="16" t="s">
        <v>167</v>
      </c>
      <c r="G378" s="16" t="s">
        <v>169</v>
      </c>
      <c r="H378" s="16" t="s">
        <v>4691</v>
      </c>
      <c r="I378" s="16" t="s">
        <v>167</v>
      </c>
      <c r="J378" s="16" t="s">
        <v>170</v>
      </c>
      <c r="K378" s="16" t="s">
        <v>4692</v>
      </c>
      <c r="L378" s="16"/>
      <c r="M378" s="16"/>
      <c r="N378" s="16"/>
      <c r="O378" s="16"/>
      <c r="P378" s="16"/>
      <c r="Q378" s="16"/>
      <c r="R378" s="16"/>
      <c r="S378" s="16"/>
      <c r="T378" s="16"/>
      <c r="U378" s="16"/>
    </row>
    <row r="379" spans="2:21" s="15" customFormat="1" hidden="1" x14ac:dyDescent="0.25">
      <c r="B379" s="15" t="s">
        <v>198</v>
      </c>
      <c r="C379" s="15">
        <f>DCOUNTA(A1:U365,E1,B378:B379)</f>
        <v>8</v>
      </c>
      <c r="D379" s="15" t="s">
        <v>198</v>
      </c>
      <c r="E379" s="16">
        <f>DSUM(A1:U365,F1,D378:D379)</f>
        <v>38.198999999999998</v>
      </c>
      <c r="F379" s="16" t="s">
        <v>198</v>
      </c>
      <c r="G379" s="16" t="s">
        <v>1638</v>
      </c>
      <c r="H379" s="16">
        <f>DCOUNTA(A1:U365,G1,F378:G379)</f>
        <v>2</v>
      </c>
      <c r="I379" s="16" t="s">
        <v>198</v>
      </c>
      <c r="J379" s="16" t="s">
        <v>1592</v>
      </c>
      <c r="K379" s="16">
        <f>DCOUNTA(A1:U365,J1,I378:J379)</f>
        <v>2</v>
      </c>
      <c r="L379" s="16"/>
      <c r="M379" s="16"/>
      <c r="N379" s="16"/>
      <c r="O379" s="16"/>
      <c r="P379" s="16"/>
      <c r="Q379" s="16"/>
      <c r="R379" s="16"/>
      <c r="S379" s="16"/>
      <c r="T379" s="16"/>
      <c r="U379" s="16"/>
    </row>
    <row r="380" spans="2:21" s="15" customFormat="1" hidden="1" x14ac:dyDescent="0.25">
      <c r="E380" s="16"/>
      <c r="F380" s="16"/>
      <c r="G380" s="16"/>
      <c r="H380" s="16"/>
      <c r="I380" s="16"/>
      <c r="J380" s="16"/>
      <c r="K380" s="16"/>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B382" s="15" t="s">
        <v>167</v>
      </c>
      <c r="D382" s="15" t="s">
        <v>167</v>
      </c>
      <c r="E382" s="16" t="s">
        <v>168</v>
      </c>
      <c r="F382" s="16" t="s">
        <v>167</v>
      </c>
      <c r="G382" s="16" t="s">
        <v>169</v>
      </c>
      <c r="H382" s="16" t="s">
        <v>4691</v>
      </c>
      <c r="I382" s="16" t="s">
        <v>167</v>
      </c>
      <c r="J382" s="16" t="s">
        <v>170</v>
      </c>
      <c r="K382" s="16" t="s">
        <v>4692</v>
      </c>
      <c r="L382" s="16"/>
      <c r="M382" s="16"/>
      <c r="N382" s="16"/>
      <c r="O382" s="16"/>
      <c r="P382" s="16"/>
      <c r="Q382" s="16"/>
      <c r="R382" s="16"/>
      <c r="S382" s="16"/>
      <c r="T382" s="16"/>
      <c r="U382" s="16"/>
    </row>
    <row r="383" spans="2:21" s="15" customFormat="1" hidden="1" x14ac:dyDescent="0.25">
      <c r="B383" s="15" t="s">
        <v>205</v>
      </c>
      <c r="C383" s="15">
        <f>DCOUNTA(A1:U365,E1,B382:B383)</f>
        <v>25</v>
      </c>
      <c r="D383" s="15" t="s">
        <v>205</v>
      </c>
      <c r="E383" s="16">
        <f>DSUM(A1:U365,F1,D382:D383)</f>
        <v>177.90299999999996</v>
      </c>
      <c r="F383" s="16" t="s">
        <v>205</v>
      </c>
      <c r="G383" s="16" t="s">
        <v>1638</v>
      </c>
      <c r="H383" s="16">
        <f>DCOUNTA(A1:U365,G1,F382:G383)</f>
        <v>20</v>
      </c>
      <c r="I383" s="16" t="s">
        <v>205</v>
      </c>
      <c r="J383" s="16" t="s">
        <v>1592</v>
      </c>
      <c r="K383" s="16">
        <f>DCOUNTA(A1:U365,J1,I382:J383)</f>
        <v>11</v>
      </c>
      <c r="L383" s="16"/>
      <c r="M383" s="16"/>
      <c r="N383" s="16"/>
      <c r="O383" s="16"/>
      <c r="P383" s="16"/>
      <c r="Q383" s="16"/>
      <c r="R383" s="16"/>
      <c r="S383" s="16"/>
      <c r="T383" s="16"/>
      <c r="U383" s="16"/>
    </row>
    <row r="384" spans="2:21" s="15" customFormat="1" hidden="1" x14ac:dyDescent="0.25">
      <c r="E384" s="16"/>
      <c r="F384" s="16"/>
      <c r="G384" s="16"/>
      <c r="H384" s="16"/>
      <c r="I384" s="16"/>
      <c r="J384" s="16"/>
      <c r="K384" s="16"/>
      <c r="L384" s="16"/>
      <c r="M384" s="16"/>
      <c r="N384" s="16"/>
      <c r="O384" s="16"/>
      <c r="P384" s="16"/>
      <c r="Q384" s="16"/>
      <c r="R384" s="16"/>
      <c r="S384" s="16"/>
      <c r="T384" s="16"/>
      <c r="U384" s="16"/>
    </row>
    <row r="385" spans="2:52" s="15" customFormat="1" hidden="1" x14ac:dyDescent="0.25">
      <c r="B385" s="15" t="s">
        <v>167</v>
      </c>
      <c r="D385" s="15" t="s">
        <v>167</v>
      </c>
      <c r="E385" s="16" t="s">
        <v>168</v>
      </c>
      <c r="F385" s="16" t="s">
        <v>167</v>
      </c>
      <c r="G385" s="16" t="s">
        <v>169</v>
      </c>
      <c r="H385" s="16" t="s">
        <v>4691</v>
      </c>
      <c r="I385" s="16" t="s">
        <v>167</v>
      </c>
      <c r="J385" s="16" t="s">
        <v>170</v>
      </c>
      <c r="K385" s="16" t="s">
        <v>4692</v>
      </c>
      <c r="L385" s="16"/>
      <c r="M385" s="16"/>
      <c r="N385" s="16"/>
      <c r="O385" s="16"/>
      <c r="P385" s="16"/>
      <c r="Q385" s="16"/>
      <c r="R385" s="16"/>
      <c r="S385" s="16"/>
      <c r="T385" s="16"/>
      <c r="U385" s="16"/>
    </row>
    <row r="386" spans="2:52" s="15" customFormat="1" hidden="1" x14ac:dyDescent="0.25">
      <c r="B386" s="15" t="s">
        <v>44</v>
      </c>
      <c r="C386" s="15">
        <f>DCOUNTA(A1:U365,E1,B385:B386)</f>
        <v>34</v>
      </c>
      <c r="D386" s="15" t="s">
        <v>44</v>
      </c>
      <c r="E386" s="16">
        <f>DSUM(A1:U365,F1,D385:D386)</f>
        <v>99.072000000000003</v>
      </c>
      <c r="F386" s="16" t="s">
        <v>44</v>
      </c>
      <c r="G386" s="16" t="s">
        <v>1638</v>
      </c>
      <c r="H386" s="16">
        <f>DCOUNTA(A1:U365,G1,F385:G386)</f>
        <v>8</v>
      </c>
      <c r="I386" s="16" t="s">
        <v>44</v>
      </c>
      <c r="J386" s="16" t="s">
        <v>1592</v>
      </c>
      <c r="K386" s="16">
        <f>DCOUNTA(A1:U365,J1,I385:J386)</f>
        <v>4</v>
      </c>
      <c r="L386" s="16"/>
      <c r="M386" s="16"/>
      <c r="N386" s="16"/>
      <c r="O386" s="16"/>
      <c r="P386" s="16"/>
      <c r="Q386" s="16"/>
      <c r="R386" s="16"/>
      <c r="S386" s="16"/>
      <c r="T386" s="16"/>
      <c r="U386" s="16"/>
    </row>
    <row r="387" spans="2:52" s="15" customFormat="1" x14ac:dyDescent="0.25">
      <c r="E387" s="16"/>
      <c r="F387" s="16"/>
      <c r="G387" s="16"/>
      <c r="H387" s="16"/>
      <c r="I387" s="16"/>
      <c r="J387" s="16"/>
      <c r="K387" s="16"/>
      <c r="L387" s="16"/>
      <c r="M387" s="16"/>
      <c r="N387" s="16"/>
      <c r="O387" s="16"/>
      <c r="P387" s="16"/>
      <c r="Q387" s="16"/>
      <c r="R387" s="16"/>
      <c r="S387" s="16"/>
      <c r="T387" s="16"/>
      <c r="U387" s="16"/>
    </row>
    <row r="388" spans="2:52" s="15" customFormat="1" ht="15.75" x14ac:dyDescent="0.3">
      <c r="C388" s="25" t="s">
        <v>4693</v>
      </c>
      <c r="D388" s="25" t="s">
        <v>4694</v>
      </c>
      <c r="E388" s="25" t="s">
        <v>1634</v>
      </c>
      <c r="F388" s="25" t="s">
        <v>4695</v>
      </c>
      <c r="G388" s="25" t="s">
        <v>4696</v>
      </c>
      <c r="H388" s="16"/>
      <c r="I388" s="16"/>
      <c r="J388" s="16"/>
      <c r="K388" s="16"/>
      <c r="L388" s="16"/>
      <c r="M388" s="16"/>
      <c r="N388" s="16"/>
      <c r="O388" s="17"/>
      <c r="P388" s="16"/>
      <c r="Q388" s="16"/>
      <c r="R388" s="16"/>
      <c r="S388" s="16"/>
      <c r="T388" s="16"/>
      <c r="U388" s="16"/>
      <c r="AY388" s="15" t="s">
        <v>4697</v>
      </c>
      <c r="AZ388" s="15" t="s">
        <v>4698</v>
      </c>
    </row>
    <row r="389" spans="2:52" s="15" customFormat="1" ht="15.75" x14ac:dyDescent="0.3">
      <c r="C389" s="18">
        <f>C370</f>
        <v>261</v>
      </c>
      <c r="D389" s="19" t="s">
        <v>4699</v>
      </c>
      <c r="E389" s="19">
        <f>E370</f>
        <v>991.92400000000021</v>
      </c>
      <c r="F389" s="18">
        <f>H370</f>
        <v>126</v>
      </c>
      <c r="G389" s="18">
        <f>K370</f>
        <v>50</v>
      </c>
      <c r="H389" s="16"/>
      <c r="I389" s="16"/>
      <c r="J389" s="16"/>
      <c r="K389" s="16"/>
      <c r="L389" s="16"/>
      <c r="M389" s="16"/>
      <c r="N389" s="16"/>
      <c r="O389" s="17"/>
      <c r="P389" s="16"/>
      <c r="Q389" s="16"/>
      <c r="R389" s="16"/>
      <c r="S389" s="16"/>
      <c r="T389" s="16"/>
      <c r="U389" s="16"/>
    </row>
    <row r="390" spans="2:52" s="15" customFormat="1" ht="15.75" x14ac:dyDescent="0.3">
      <c r="C390" s="18">
        <f>C373</f>
        <v>31</v>
      </c>
      <c r="D390" s="19" t="s">
        <v>4700</v>
      </c>
      <c r="E390" s="19">
        <f>E373</f>
        <v>143.22899999999998</v>
      </c>
      <c r="F390" s="18">
        <f>H373</f>
        <v>10</v>
      </c>
      <c r="G390" s="18">
        <f>K373</f>
        <v>8</v>
      </c>
      <c r="H390" s="16"/>
      <c r="I390" s="16"/>
      <c r="J390" s="16"/>
      <c r="K390" s="16"/>
      <c r="L390" s="16"/>
      <c r="M390" s="16"/>
      <c r="N390" s="16"/>
      <c r="O390" s="17"/>
      <c r="P390" s="16"/>
      <c r="Q390" s="16"/>
      <c r="R390" s="16"/>
      <c r="S390" s="16"/>
      <c r="T390" s="16"/>
      <c r="U390" s="16"/>
    </row>
    <row r="391" spans="2:52" s="15" customFormat="1" ht="15.75" x14ac:dyDescent="0.3">
      <c r="C391" s="18">
        <f>C376</f>
        <v>5</v>
      </c>
      <c r="D391" s="19" t="s">
        <v>4701</v>
      </c>
      <c r="E391" s="19">
        <f>E376</f>
        <v>19.561</v>
      </c>
      <c r="F391" s="18">
        <f>H376</f>
        <v>3</v>
      </c>
      <c r="G391" s="18">
        <f>K376</f>
        <v>0</v>
      </c>
      <c r="H391" s="16"/>
      <c r="I391" s="16"/>
      <c r="J391" s="16"/>
      <c r="K391" s="16"/>
      <c r="L391" s="16"/>
      <c r="M391" s="16"/>
      <c r="N391" s="16"/>
      <c r="O391" s="17"/>
      <c r="P391" s="16"/>
      <c r="Q391" s="16"/>
      <c r="R391" s="16"/>
      <c r="S391" s="16"/>
      <c r="T391" s="16"/>
      <c r="U391" s="16"/>
    </row>
    <row r="392" spans="2:52" s="15" customFormat="1" ht="15.75" x14ac:dyDescent="0.3">
      <c r="C392" s="18">
        <f>C379</f>
        <v>8</v>
      </c>
      <c r="D392" s="19" t="s">
        <v>4702</v>
      </c>
      <c r="E392" s="19">
        <f>E379</f>
        <v>38.198999999999998</v>
      </c>
      <c r="F392" s="18">
        <f>H379</f>
        <v>2</v>
      </c>
      <c r="G392" s="18">
        <f>K379</f>
        <v>2</v>
      </c>
      <c r="H392" s="16"/>
      <c r="I392" s="16"/>
      <c r="J392" s="16"/>
      <c r="K392" s="16"/>
      <c r="L392" s="16"/>
      <c r="M392" s="16"/>
      <c r="N392" s="16"/>
      <c r="O392" s="17"/>
      <c r="P392" s="16"/>
      <c r="Q392" s="16"/>
      <c r="R392" s="16"/>
      <c r="S392" s="16"/>
      <c r="T392" s="16"/>
      <c r="U392" s="16"/>
    </row>
    <row r="393" spans="2:52" s="15" customFormat="1" ht="15.75" x14ac:dyDescent="0.3">
      <c r="C393" s="18">
        <f>C383</f>
        <v>25</v>
      </c>
      <c r="D393" s="19" t="s">
        <v>205</v>
      </c>
      <c r="E393" s="19">
        <f>E383</f>
        <v>177.90299999999996</v>
      </c>
      <c r="F393" s="18">
        <f>H383</f>
        <v>20</v>
      </c>
      <c r="G393" s="18">
        <f>K383</f>
        <v>11</v>
      </c>
      <c r="H393" s="16"/>
      <c r="I393" s="16"/>
      <c r="J393" s="16"/>
      <c r="K393" s="16"/>
      <c r="L393" s="16"/>
      <c r="M393" s="16"/>
      <c r="N393" s="16"/>
      <c r="O393" s="17"/>
      <c r="P393" s="16"/>
      <c r="Q393" s="16"/>
      <c r="R393" s="16"/>
      <c r="S393" s="16"/>
      <c r="T393" s="16"/>
      <c r="U393" s="16"/>
    </row>
    <row r="394" spans="2:52" s="15" customFormat="1" ht="15.75" x14ac:dyDescent="0.3">
      <c r="C394" s="18">
        <f>C386</f>
        <v>34</v>
      </c>
      <c r="D394" s="19" t="s">
        <v>4703</v>
      </c>
      <c r="E394" s="19">
        <f>E386</f>
        <v>99.072000000000003</v>
      </c>
      <c r="F394" s="18">
        <f>H386</f>
        <v>8</v>
      </c>
      <c r="G394" s="18">
        <f>K386</f>
        <v>4</v>
      </c>
      <c r="H394" s="16"/>
      <c r="I394" s="16"/>
      <c r="J394" s="16"/>
      <c r="K394" s="16"/>
      <c r="L394" s="16"/>
      <c r="M394" s="16"/>
      <c r="N394" s="16"/>
      <c r="O394" s="17"/>
      <c r="P394" s="16"/>
      <c r="Q394" s="16"/>
      <c r="R394" s="16"/>
      <c r="S394" s="16"/>
      <c r="T394" s="16"/>
      <c r="U394" s="16"/>
    </row>
    <row r="395" spans="2:52" s="15" customFormat="1" ht="15.75" x14ac:dyDescent="0.3">
      <c r="C395" s="20"/>
      <c r="D395" s="25" t="s">
        <v>4704</v>
      </c>
      <c r="E395" s="25">
        <f>E389</f>
        <v>991.92400000000021</v>
      </c>
      <c r="F395" s="20"/>
      <c r="G395" s="16"/>
      <c r="H395" s="16"/>
      <c r="I395" s="16"/>
      <c r="J395" s="16"/>
      <c r="K395" s="16"/>
      <c r="L395" s="16"/>
      <c r="M395" s="16"/>
      <c r="N395" s="16"/>
      <c r="O395" s="17"/>
      <c r="P395" s="16"/>
      <c r="Q395" s="16"/>
      <c r="R395" s="16"/>
      <c r="S395" s="16"/>
      <c r="T395" s="16"/>
      <c r="U395" s="16"/>
    </row>
    <row r="396" spans="2:52" s="15" customFormat="1" ht="15.75" x14ac:dyDescent="0.3">
      <c r="C396" s="20"/>
      <c r="D396" s="25" t="s">
        <v>4705</v>
      </c>
      <c r="E396" s="25">
        <f>E389+E390+E391+E392+E393+E394</f>
        <v>1469.8880000000004</v>
      </c>
      <c r="F396" s="16"/>
      <c r="G396" s="16"/>
      <c r="H396" s="16"/>
      <c r="I396" s="16"/>
      <c r="J396" s="16"/>
      <c r="K396" s="16"/>
      <c r="L396" s="16"/>
      <c r="M396" s="16"/>
      <c r="N396" s="16"/>
      <c r="O396" s="16"/>
      <c r="P396" s="16"/>
      <c r="Q396" s="16"/>
      <c r="R396" s="16"/>
      <c r="S396" s="16"/>
      <c r="T396" s="16"/>
      <c r="U396" s="16"/>
    </row>
    <row r="402" spans="3:3" x14ac:dyDescent="0.25">
      <c r="C402" s="15"/>
    </row>
  </sheetData>
  <autoFilter ref="A1:AW365"/>
  <sortState ref="B2:U365">
    <sortCondition ref="B2:B365"/>
  </sortState>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B1:AZ399"/>
  <sheetViews>
    <sheetView workbookViewId="0">
      <selection activeCell="B365" sqref="B1:U365"/>
    </sheetView>
  </sheetViews>
  <sheetFormatPr baseColWidth="10" defaultRowHeight="15" x14ac:dyDescent="0.25"/>
  <cols>
    <col min="1" max="3" width="11.42578125" style="21"/>
    <col min="4" max="4" width="34.140625" style="21" customWidth="1"/>
    <col min="5" max="5" width="15.285156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21" x14ac:dyDescent="0.25">
      <c r="B2" s="28" t="s">
        <v>406</v>
      </c>
      <c r="C2" s="28" t="s">
        <v>407</v>
      </c>
      <c r="D2" s="28" t="s">
        <v>56</v>
      </c>
      <c r="E2" s="28" t="s">
        <v>10</v>
      </c>
      <c r="F2" s="29">
        <f>VLOOKUP(N2,Revistas!$B$2:$H$63971,2,FALSE)</f>
        <v>4.2590000000000003</v>
      </c>
      <c r="G2" s="29" t="str">
        <f>VLOOKUP(N2,Revistas!$B$2:$H$63971,3,FALSE)</f>
        <v>Q1</v>
      </c>
      <c r="H2" s="29" t="str">
        <f>VLOOKUP(N2,Revistas!$B$2:$H$63971,4,FALSE)</f>
        <v>MULTIDISCIPLINARY SCIENCES</v>
      </c>
      <c r="I2" s="29" t="str">
        <f>VLOOKUP(N2,Revistas!$B$2:$H$63971,5,FALSE)</f>
        <v>10 DE 64</v>
      </c>
      <c r="J2" s="29" t="str">
        <f>VLOOKUP(N2,Revistas!$B$2:$H$63971,6,FALSE)</f>
        <v>NO</v>
      </c>
      <c r="K2" s="28" t="s">
        <v>408</v>
      </c>
      <c r="L2" s="28" t="s">
        <v>409</v>
      </c>
      <c r="M2" s="29">
        <v>0</v>
      </c>
      <c r="N2" s="29" t="s">
        <v>59</v>
      </c>
      <c r="O2" s="30">
        <v>41306</v>
      </c>
      <c r="P2" s="29">
        <v>2018</v>
      </c>
      <c r="Q2" s="29">
        <v>8</v>
      </c>
      <c r="R2" s="29"/>
      <c r="S2" s="29"/>
      <c r="T2" s="29">
        <v>2952</v>
      </c>
      <c r="U2" s="29">
        <v>29440699</v>
      </c>
    </row>
    <row r="3" spans="2:21" x14ac:dyDescent="0.25">
      <c r="B3" s="28" t="s">
        <v>411</v>
      </c>
      <c r="C3" s="28" t="s">
        <v>410</v>
      </c>
      <c r="D3" s="28" t="s">
        <v>412</v>
      </c>
      <c r="E3" s="28" t="s">
        <v>10</v>
      </c>
      <c r="F3" s="29">
        <f>VLOOKUP(N3,Revistas!$B$2:$H$63971,2,FALSE)</f>
        <v>4.4800000000000004</v>
      </c>
      <c r="G3" s="29" t="str">
        <f>VLOOKUP(N3,Revistas!$B$2:$H$63971,3,FALSE)</f>
        <v>Q1</v>
      </c>
      <c r="H3" s="29" t="str">
        <f>VLOOKUP(N3,Revistas!$B$2:$H$63971,4,FALSE)</f>
        <v>PHARMACOLOGY &amp;PHARMACY</v>
      </c>
      <c r="I3" s="29" t="str">
        <f>VLOOKUP(N3,Revistas!$B$2:$H$63971,5,FALSE)</f>
        <v>31/256</v>
      </c>
      <c r="J3" s="29" t="str">
        <f>VLOOKUP(N3,Revistas!$B$2:$H$63971,6,FALSE)</f>
        <v>NO</v>
      </c>
      <c r="K3" s="28" t="s">
        <v>414</v>
      </c>
      <c r="L3" s="28"/>
      <c r="M3" s="29" t="s">
        <v>140</v>
      </c>
      <c r="N3" s="29" t="s">
        <v>415</v>
      </c>
      <c r="O3" s="29" t="s">
        <v>413</v>
      </c>
      <c r="P3" s="29">
        <v>2018</v>
      </c>
      <c r="Q3" s="29"/>
      <c r="R3" s="29"/>
      <c r="S3" s="29"/>
      <c r="T3" s="29"/>
      <c r="U3" s="29">
        <v>29309904</v>
      </c>
    </row>
    <row r="4" spans="2:21" x14ac:dyDescent="0.25">
      <c r="B4" s="28" t="s">
        <v>417</v>
      </c>
      <c r="C4" s="28" t="s">
        <v>416</v>
      </c>
      <c r="D4" s="28" t="s">
        <v>418</v>
      </c>
      <c r="E4" s="28" t="s">
        <v>10</v>
      </c>
      <c r="F4" s="29" t="str">
        <f>VLOOKUP(N4,Revistas!$B$2:$H$63971,2,FALSE)</f>
        <v>NO TIENE</v>
      </c>
      <c r="G4" s="29" t="str">
        <f>VLOOKUP(N4,Revistas!$B$2:$H$63971,3,FALSE)</f>
        <v>NO TIENE</v>
      </c>
      <c r="H4" s="29" t="str">
        <f>VLOOKUP(N4,Revistas!$B$2:$H$63971,4,FALSE)</f>
        <v>NO TIENE</v>
      </c>
      <c r="I4" s="29" t="str">
        <f>VLOOKUP(N4,Revistas!$B$2:$H$63971,5,FALSE)</f>
        <v>NO TIENE</v>
      </c>
      <c r="J4" s="29" t="str">
        <f>VLOOKUP(N4,Revistas!$B$2:$H$63971,6,FALSE)</f>
        <v>NO</v>
      </c>
      <c r="K4" s="28" t="s">
        <v>420</v>
      </c>
      <c r="L4" s="28"/>
      <c r="M4" s="29" t="s">
        <v>140</v>
      </c>
      <c r="N4" s="29" t="s">
        <v>421</v>
      </c>
      <c r="O4" s="29" t="s">
        <v>419</v>
      </c>
      <c r="P4" s="29">
        <v>2018</v>
      </c>
      <c r="Q4" s="29">
        <v>30</v>
      </c>
      <c r="R4" s="29">
        <v>1</v>
      </c>
      <c r="S4" s="30">
        <v>44105</v>
      </c>
      <c r="T4" s="29"/>
      <c r="U4" s="29">
        <v>28869040</v>
      </c>
    </row>
    <row r="5" spans="2:21" x14ac:dyDescent="0.25">
      <c r="B5" s="28" t="s">
        <v>4403</v>
      </c>
      <c r="C5" s="28" t="s">
        <v>4404</v>
      </c>
      <c r="D5" s="28" t="s">
        <v>4405</v>
      </c>
      <c r="E5" s="28" t="s">
        <v>44</v>
      </c>
      <c r="F5" s="29">
        <f>VLOOKUP(N5,Revistas!$B$2:$H$63971,2,FALSE)</f>
        <v>3.9369999999999998</v>
      </c>
      <c r="G5" s="29" t="str">
        <f>VLOOKUP(N5,Revistas!$B$2:$H$63971,3,FALSE)</f>
        <v>Q2</v>
      </c>
      <c r="H5" s="29" t="str">
        <f>VLOOKUP(N5,Revistas!$B$2:$H$63971,4,FALSE)</f>
        <v>CELL BIOLOGY - SCIE</v>
      </c>
      <c r="I5" s="29" t="str">
        <f>VLOOKUP(N5,Revistas!$B$2:$H$63971,5,FALSE)</f>
        <v>73/190</v>
      </c>
      <c r="J5" s="29" t="str">
        <f>VLOOKUP(N5,Revistas!$B$2:$H$63971,6,FALSE)</f>
        <v>NO</v>
      </c>
      <c r="K5" s="28" t="s">
        <v>4406</v>
      </c>
      <c r="L5" s="28" t="s">
        <v>4407</v>
      </c>
      <c r="M5" s="29">
        <v>0</v>
      </c>
      <c r="N5" s="29" t="s">
        <v>4408</v>
      </c>
      <c r="O5" s="29" t="s">
        <v>4409</v>
      </c>
      <c r="P5" s="29">
        <v>2017</v>
      </c>
      <c r="Q5" s="29">
        <v>41</v>
      </c>
      <c r="R5" s="29"/>
      <c r="S5" s="29">
        <v>25</v>
      </c>
      <c r="T5" s="29">
        <v>32</v>
      </c>
      <c r="U5" s="29">
        <v>28389415</v>
      </c>
    </row>
    <row r="6" spans="2:21" x14ac:dyDescent="0.25">
      <c r="B6" s="28" t="s">
        <v>400</v>
      </c>
      <c r="C6" s="28" t="s">
        <v>401</v>
      </c>
      <c r="D6" s="28" t="s">
        <v>402</v>
      </c>
      <c r="E6" s="28" t="s">
        <v>10</v>
      </c>
      <c r="F6" s="29">
        <f>VLOOKUP(N6,Revistas!$B$2:$H$63971,2,FALSE)</f>
        <v>3.835</v>
      </c>
      <c r="G6" s="29" t="str">
        <f>VLOOKUP(N6,Revistas!$B$2:$H$63971,3,FALSE)</f>
        <v>Q1</v>
      </c>
      <c r="H6" s="29" t="str">
        <f>VLOOKUP(N6,Revistas!$B$2:$H$63971,4,FALSE)</f>
        <v>ENVIRONMENTAL SCIENCES - SCIE;</v>
      </c>
      <c r="I6" s="29" t="str">
        <f>VLOOKUP(N6,Revistas!$B$2:$H$63971,5,FALSE)</f>
        <v>44/229</v>
      </c>
      <c r="J6" s="29" t="str">
        <f>VLOOKUP(N6,Revistas!$B$2:$H$63971,6,FALSE)</f>
        <v>NO</v>
      </c>
      <c r="K6" s="28" t="s">
        <v>403</v>
      </c>
      <c r="L6" s="28" t="s">
        <v>404</v>
      </c>
      <c r="M6" s="29">
        <v>0</v>
      </c>
      <c r="N6" s="29" t="s">
        <v>405</v>
      </c>
      <c r="O6" s="29" t="s">
        <v>21</v>
      </c>
      <c r="P6" s="29">
        <v>2018</v>
      </c>
      <c r="Q6" s="29">
        <v>162</v>
      </c>
      <c r="R6" s="29"/>
      <c r="S6" s="29">
        <v>287</v>
      </c>
      <c r="T6" s="29">
        <v>296</v>
      </c>
      <c r="U6" s="29">
        <v>29407760</v>
      </c>
    </row>
    <row r="8" spans="2:21" hidden="1" x14ac:dyDescent="0.25"/>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4</v>
      </c>
      <c r="D371" s="15" t="s">
        <v>10</v>
      </c>
      <c r="E371" s="16">
        <f>DSUM(A1:U366,F1,D370:D371)</f>
        <v>12.574000000000002</v>
      </c>
      <c r="F371" s="16" t="s">
        <v>10</v>
      </c>
      <c r="G371" s="16" t="s">
        <v>1638</v>
      </c>
      <c r="H371" s="16">
        <f>DCOUNTA(A1:U366,G1,F370:G371)</f>
        <v>3</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1</v>
      </c>
      <c r="D387" s="15" t="s">
        <v>44</v>
      </c>
      <c r="E387" s="16">
        <f>DSUM(A1:U366,F1,D386:D387)</f>
        <v>3.9369999999999998</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4</v>
      </c>
      <c r="D390" s="19" t="s">
        <v>4699</v>
      </c>
      <c r="E390" s="19">
        <f>E371</f>
        <v>12.574000000000002</v>
      </c>
      <c r="F390" s="18">
        <f>H371</f>
        <v>3</v>
      </c>
      <c r="G390" s="18">
        <f>K371</f>
        <v>0</v>
      </c>
      <c r="H390" s="16"/>
      <c r="I390" s="16"/>
      <c r="J390" s="16"/>
      <c r="K390" s="16"/>
      <c r="L390" s="16"/>
      <c r="M390" s="16"/>
      <c r="N390" s="16"/>
      <c r="O390" s="17"/>
      <c r="P390" s="16"/>
      <c r="Q390" s="16"/>
      <c r="R390" s="16"/>
      <c r="S390" s="16"/>
      <c r="T390" s="16"/>
      <c r="U390" s="16"/>
    </row>
    <row r="391" spans="2:52" s="15" customFormat="1" ht="15.75" x14ac:dyDescent="0.3">
      <c r="C391" s="18">
        <f>C387</f>
        <v>1</v>
      </c>
      <c r="D391" s="19" t="s">
        <v>4703</v>
      </c>
      <c r="E391" s="19">
        <f>E387</f>
        <v>3.9369999999999998</v>
      </c>
      <c r="F391" s="18">
        <f>H387</f>
        <v>0</v>
      </c>
      <c r="G391" s="18">
        <f>K387</f>
        <v>0</v>
      </c>
      <c r="H391" s="16"/>
      <c r="I391" s="16"/>
      <c r="J391" s="16"/>
      <c r="K391" s="16"/>
      <c r="L391" s="16"/>
      <c r="M391" s="16"/>
      <c r="N391" s="16"/>
      <c r="O391" s="17"/>
      <c r="P391" s="16"/>
      <c r="Q391" s="16"/>
      <c r="R391" s="16"/>
      <c r="S391" s="16"/>
      <c r="T391" s="16"/>
      <c r="U391" s="16"/>
    </row>
    <row r="392" spans="2:52" s="15" customFormat="1" ht="15.75" x14ac:dyDescent="0.3">
      <c r="C392" s="20"/>
      <c r="D392" s="25" t="s">
        <v>4704</v>
      </c>
      <c r="E392" s="25">
        <f>E390</f>
        <v>12.574000000000002</v>
      </c>
      <c r="F392" s="20"/>
      <c r="G392" s="16"/>
      <c r="H392" s="16"/>
      <c r="I392" s="16"/>
      <c r="J392" s="16"/>
      <c r="K392" s="16"/>
      <c r="L392" s="16"/>
      <c r="M392" s="16"/>
      <c r="N392" s="16"/>
      <c r="O392" s="17"/>
      <c r="P392" s="16"/>
      <c r="Q392" s="16"/>
      <c r="R392" s="16"/>
      <c r="S392" s="16"/>
      <c r="T392" s="16"/>
      <c r="U392" s="16"/>
    </row>
    <row r="393" spans="2:52" s="15" customFormat="1" ht="15.75" x14ac:dyDescent="0.3">
      <c r="C393" s="20"/>
      <c r="D393" s="25" t="s">
        <v>4705</v>
      </c>
      <c r="E393" s="25">
        <f>E390+E391</f>
        <v>16.511000000000003</v>
      </c>
      <c r="F393" s="16"/>
      <c r="G393" s="16"/>
      <c r="H393" s="16"/>
      <c r="I393" s="16"/>
      <c r="J393" s="16"/>
      <c r="K393" s="16"/>
      <c r="L393" s="16"/>
      <c r="M393" s="16"/>
      <c r="N393" s="16"/>
      <c r="O393" s="16"/>
      <c r="P393" s="16"/>
      <c r="Q393" s="16"/>
      <c r="R393" s="16"/>
      <c r="S393" s="16"/>
      <c r="T393" s="16"/>
      <c r="U393" s="16"/>
    </row>
    <row r="399" spans="2:52" x14ac:dyDescent="0.25">
      <c r="C399" s="15"/>
    </row>
  </sheetData>
  <sortState ref="B2:U7">
    <sortCondition ref="B2:B36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B1:AZ398"/>
  <sheetViews>
    <sheetView workbookViewId="0">
      <selection activeCell="B365" sqref="B1:U365"/>
    </sheetView>
  </sheetViews>
  <sheetFormatPr baseColWidth="10" defaultRowHeight="15" x14ac:dyDescent="0.25"/>
  <cols>
    <col min="1" max="3" width="11.42578125" style="21"/>
    <col min="4" max="4" width="34.140625" style="21" customWidth="1"/>
    <col min="5" max="5" width="16.425781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21" x14ac:dyDescent="0.25">
      <c r="B2" s="28" t="s">
        <v>422</v>
      </c>
      <c r="C2" s="28" t="s">
        <v>423</v>
      </c>
      <c r="D2" s="28" t="s">
        <v>143</v>
      </c>
      <c r="E2" s="28" t="s">
        <v>10</v>
      </c>
      <c r="F2" s="29">
        <f>VLOOKUP(N2,Revistas!$B$2:$H$63971,2,FALSE)</f>
        <v>6.3369999999999997</v>
      </c>
      <c r="G2" s="29" t="str">
        <f>VLOOKUP(N2,Revistas!$B$2:$H$63971,3,FALSE)</f>
        <v>Q1</v>
      </c>
      <c r="H2" s="29" t="str">
        <f>VLOOKUP(N2,Revistas!$B$2:$H$63971,4,FALSE)</f>
        <v>BIOCHEMISTRY &amp; MOLECULAR BIOLOGY - SCIE</v>
      </c>
      <c r="I2" s="29" t="str">
        <f>VLOOKUP(N2,Revistas!$B$2:$H$63971,5,FALSE)</f>
        <v>34/290</v>
      </c>
      <c r="J2" s="29" t="str">
        <f>VLOOKUP(N2,Revistas!$B$2:$H$63971,6,FALSE)</f>
        <v>NO</v>
      </c>
      <c r="K2" s="28" t="s">
        <v>424</v>
      </c>
      <c r="L2" s="28" t="s">
        <v>425</v>
      </c>
      <c r="M2" s="29">
        <v>0</v>
      </c>
      <c r="N2" s="29" t="s">
        <v>146</v>
      </c>
      <c r="O2" s="29" t="s">
        <v>21</v>
      </c>
      <c r="P2" s="29">
        <v>2018</v>
      </c>
      <c r="Q2" s="29">
        <v>14</v>
      </c>
      <c r="R2" s="29"/>
      <c r="S2" s="29">
        <v>88</v>
      </c>
      <c r="T2" s="29">
        <v>99</v>
      </c>
      <c r="U2" s="29"/>
    </row>
    <row r="3" spans="2:21" x14ac:dyDescent="0.25">
      <c r="B3" s="28" t="s">
        <v>426</v>
      </c>
      <c r="C3" s="28" t="s">
        <v>427</v>
      </c>
      <c r="D3" s="28" t="s">
        <v>428</v>
      </c>
      <c r="E3" s="28" t="s">
        <v>10</v>
      </c>
      <c r="F3" s="29">
        <f>VLOOKUP(N3,Revistas!$B$2:$H$63971,2,FALSE)</f>
        <v>5.476</v>
      </c>
      <c r="G3" s="29" t="str">
        <f>VLOOKUP(N3,Revistas!$B$2:$H$63971,3,FALSE)</f>
        <v>Q1</v>
      </c>
      <c r="H3" s="29" t="str">
        <f>VLOOKUP(N3,Revistas!$B$2:$H$63971,4,FALSE)</f>
        <v>BIOCHEMISTRY &amp; MOLECULAR BIOLOGY</v>
      </c>
      <c r="I3" s="29" t="str">
        <f>VLOOKUP(N3,Revistas!$B$2:$H$63971,5,FALSE)</f>
        <v>45/286</v>
      </c>
      <c r="J3" s="29" t="str">
        <f>VLOOKUP(N3,Revistas!$B$2:$H$63971,6,FALSE)</f>
        <v>NO</v>
      </c>
      <c r="K3" s="28" t="s">
        <v>429</v>
      </c>
      <c r="L3" s="28" t="s">
        <v>430</v>
      </c>
      <c r="M3" s="29">
        <v>0</v>
      </c>
      <c r="N3" s="29" t="s">
        <v>431</v>
      </c>
      <c r="O3" s="29" t="s">
        <v>33</v>
      </c>
      <c r="P3" s="29">
        <v>2018</v>
      </c>
      <c r="Q3" s="29">
        <v>1864</v>
      </c>
      <c r="R3" s="29">
        <v>3</v>
      </c>
      <c r="S3" s="29">
        <v>831</v>
      </c>
      <c r="T3" s="29">
        <v>842</v>
      </c>
      <c r="U3" s="29">
        <v>29222072</v>
      </c>
    </row>
    <row r="5" spans="2:21" hidden="1" x14ac:dyDescent="0.25"/>
    <row r="6" spans="2:21" hidden="1" x14ac:dyDescent="0.25"/>
    <row r="7" spans="2:21" hidden="1" x14ac:dyDescent="0.25"/>
    <row r="8" spans="2:21" hidden="1" x14ac:dyDescent="0.25"/>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2</v>
      </c>
      <c r="D371" s="15" t="s">
        <v>10</v>
      </c>
      <c r="E371" s="16">
        <f>DSUM(A1:U366,F1,D370:D371)</f>
        <v>11.812999999999999</v>
      </c>
      <c r="F371" s="16" t="s">
        <v>10</v>
      </c>
      <c r="G371" s="16" t="s">
        <v>1638</v>
      </c>
      <c r="H371" s="16">
        <f>DCOUNTA(A1:U366,G1,F370:G371)</f>
        <v>2</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2</v>
      </c>
      <c r="D390" s="19" t="s">
        <v>4699</v>
      </c>
      <c r="E390" s="19">
        <f>E371</f>
        <v>11.812999999999999</v>
      </c>
      <c r="F390" s="18">
        <f>H371</f>
        <v>2</v>
      </c>
      <c r="G390" s="18">
        <f>K371</f>
        <v>0</v>
      </c>
      <c r="H390" s="16"/>
      <c r="I390" s="16"/>
      <c r="J390" s="16"/>
      <c r="K390" s="16"/>
      <c r="L390" s="16"/>
      <c r="M390" s="16"/>
      <c r="N390" s="16"/>
      <c r="O390" s="17"/>
      <c r="P390" s="16"/>
      <c r="Q390" s="16"/>
      <c r="R390" s="16"/>
      <c r="S390" s="16"/>
      <c r="T390" s="16"/>
      <c r="U390" s="16"/>
    </row>
    <row r="391" spans="2:52" s="15" customFormat="1" ht="15.75" x14ac:dyDescent="0.3">
      <c r="C391" s="20"/>
      <c r="D391" s="25" t="s">
        <v>4704</v>
      </c>
      <c r="E391" s="25">
        <f>E390</f>
        <v>11.812999999999999</v>
      </c>
      <c r="F391" s="20"/>
      <c r="G391" s="16"/>
      <c r="H391" s="16"/>
      <c r="I391" s="16"/>
      <c r="J391" s="16"/>
      <c r="K391" s="16"/>
      <c r="L391" s="16"/>
      <c r="M391" s="16"/>
      <c r="N391" s="16"/>
      <c r="O391" s="17"/>
      <c r="P391" s="16"/>
      <c r="Q391" s="16"/>
      <c r="R391" s="16"/>
      <c r="S391" s="16"/>
      <c r="T391" s="16"/>
      <c r="U391" s="16"/>
    </row>
    <row r="392" spans="2:52" s="15" customFormat="1" ht="15.75" x14ac:dyDescent="0.3">
      <c r="C392" s="20"/>
      <c r="D392" s="25" t="s">
        <v>4705</v>
      </c>
      <c r="E392" s="25">
        <f>E390</f>
        <v>11.812999999999999</v>
      </c>
      <c r="F392" s="16"/>
      <c r="G392" s="16"/>
      <c r="H392" s="16"/>
      <c r="I392" s="16"/>
      <c r="J392" s="16"/>
      <c r="K392" s="16"/>
      <c r="L392" s="16"/>
      <c r="M392" s="16"/>
      <c r="N392" s="16"/>
      <c r="O392" s="16"/>
      <c r="P392" s="16"/>
      <c r="Q392" s="16"/>
      <c r="R392" s="16"/>
      <c r="S392" s="16"/>
      <c r="T392" s="16"/>
      <c r="U392" s="16"/>
    </row>
    <row r="398" spans="2:52" x14ac:dyDescent="0.25">
      <c r="C398" s="15"/>
    </row>
  </sheetData>
  <sortState ref="B2:U4">
    <sortCondition ref="B2:B365"/>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AZ400"/>
  <sheetViews>
    <sheetView workbookViewId="0">
      <selection activeCell="B365" sqref="B1:U365"/>
    </sheetView>
  </sheetViews>
  <sheetFormatPr baseColWidth="10" defaultRowHeight="15" x14ac:dyDescent="0.25"/>
  <cols>
    <col min="1" max="3" width="11.42578125" style="21"/>
    <col min="4" max="4" width="34.140625" style="21" customWidth="1"/>
    <col min="5" max="5" width="14.57031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21" x14ac:dyDescent="0.25">
      <c r="B2" s="28" t="s">
        <v>462</v>
      </c>
      <c r="C2" s="28" t="s">
        <v>463</v>
      </c>
      <c r="D2" s="28" t="s">
        <v>464</v>
      </c>
      <c r="E2" s="28" t="s">
        <v>10</v>
      </c>
      <c r="F2" s="29" t="str">
        <f>VLOOKUP(N2,Revistas!$B$2:$H$63971,2,FALSE)</f>
        <v>NO TIENE</v>
      </c>
      <c r="G2" s="29" t="str">
        <f>VLOOKUP(N2,Revistas!$B$2:$H$63971,3,FALSE)</f>
        <v>NO TIENE</v>
      </c>
      <c r="H2" s="29" t="str">
        <f>VLOOKUP(N2,Revistas!$B$2:$H$63971,4,FALSE)</f>
        <v>NO TIENE</v>
      </c>
      <c r="I2" s="29" t="str">
        <f>VLOOKUP(N2,Revistas!$B$2:$H$63971,5,FALSE)</f>
        <v>NO TIENE</v>
      </c>
      <c r="J2" s="29" t="str">
        <f>VLOOKUP(N2,Revistas!$B$2:$H$63971,6,FALSE)</f>
        <v>NO</v>
      </c>
      <c r="K2" s="28" t="s">
        <v>465</v>
      </c>
      <c r="L2" s="28" t="s">
        <v>466</v>
      </c>
      <c r="M2" s="29">
        <v>0</v>
      </c>
      <c r="N2" s="29" t="s">
        <v>467</v>
      </c>
      <c r="O2" s="29" t="s">
        <v>73</v>
      </c>
      <c r="P2" s="29">
        <v>2018</v>
      </c>
      <c r="Q2" s="29">
        <v>5</v>
      </c>
      <c r="R2" s="29">
        <v>1</v>
      </c>
      <c r="S2" s="29"/>
      <c r="T2" s="29" t="s">
        <v>468</v>
      </c>
      <c r="U2" s="29">
        <v>29354658</v>
      </c>
    </row>
    <row r="3" spans="2:21" x14ac:dyDescent="0.25">
      <c r="B3" s="28" t="s">
        <v>510</v>
      </c>
      <c r="C3" s="28" t="s">
        <v>509</v>
      </c>
      <c r="D3" s="28" t="s">
        <v>4344</v>
      </c>
      <c r="E3" s="28" t="s">
        <v>10</v>
      </c>
      <c r="F3" s="29">
        <f>VLOOKUP(N3,Revistas!$B$2:$H$63971,2,FALSE)</f>
        <v>13.246</v>
      </c>
      <c r="G3" s="29" t="str">
        <f>VLOOKUP(N3,Revistas!$B$2:$H$63971,3,FALSE)</f>
        <v>Q1</v>
      </c>
      <c r="H3" s="29" t="str">
        <f>VLOOKUP(N3,Revistas!$B$2:$H$63971,4,FALSE)</f>
        <v>GASTROENTEROLOGY &amp;HEPATOLOGY</v>
      </c>
      <c r="I3" s="29" t="str">
        <f>VLOOKUP(N3,Revistas!$B$2:$H$63971,5,FALSE)</f>
        <v>4DE 79</v>
      </c>
      <c r="J3" s="29" t="str">
        <f>VLOOKUP(N3,Revistas!$B$2:$H$63971,6,FALSE)</f>
        <v>SI</v>
      </c>
      <c r="K3" s="28" t="s">
        <v>513</v>
      </c>
      <c r="L3" s="28"/>
      <c r="M3" s="29" t="s">
        <v>140</v>
      </c>
      <c r="N3" s="29" t="s">
        <v>514</v>
      </c>
      <c r="O3" s="29" t="s">
        <v>512</v>
      </c>
      <c r="P3" s="29">
        <v>2018</v>
      </c>
      <c r="Q3" s="29"/>
      <c r="R3" s="29"/>
      <c r="S3" s="29"/>
      <c r="T3" s="29"/>
      <c r="U3" s="29">
        <v>29377274</v>
      </c>
    </row>
    <row r="4" spans="2:21" x14ac:dyDescent="0.25">
      <c r="B4" s="28" t="s">
        <v>442</v>
      </c>
      <c r="C4" s="28" t="s">
        <v>443</v>
      </c>
      <c r="D4" s="28" t="s">
        <v>444</v>
      </c>
      <c r="E4" s="28" t="s">
        <v>10</v>
      </c>
      <c r="F4" s="29">
        <f>VLOOKUP(N4,Revistas!$B$2:$H$63971,2,FALSE)</f>
        <v>4.0380000000000003</v>
      </c>
      <c r="G4" s="29" t="str">
        <f>VLOOKUP(N4,Revistas!$B$2:$H$63971,3,FALSE)</f>
        <v>Q1</v>
      </c>
      <c r="H4" s="29" t="str">
        <f>VLOOKUP(N4,Revistas!$B$2:$H$63971,4,FALSE)</f>
        <v>INFECTIOUS DISEASES - SCIE</v>
      </c>
      <c r="I4" s="29" t="str">
        <f>VLOOKUP(N4,Revistas!$B$2:$H$63971,5,FALSE)</f>
        <v>19/84</v>
      </c>
      <c r="J4" s="29" t="str">
        <f>VLOOKUP(N4,Revistas!$B$2:$H$63971,6,FALSE)</f>
        <v>NO</v>
      </c>
      <c r="K4" s="28" t="s">
        <v>445</v>
      </c>
      <c r="L4" s="28" t="s">
        <v>446</v>
      </c>
      <c r="M4" s="29">
        <v>0</v>
      </c>
      <c r="N4" s="29" t="s">
        <v>447</v>
      </c>
      <c r="O4" s="29" t="s">
        <v>224</v>
      </c>
      <c r="P4" s="29">
        <v>2018</v>
      </c>
      <c r="Q4" s="29">
        <v>15</v>
      </c>
      <c r="R4" s="29">
        <v>1</v>
      </c>
      <c r="S4" s="29">
        <v>11</v>
      </c>
      <c r="T4" s="29">
        <v>19</v>
      </c>
      <c r="U4" s="29">
        <v>29353398</v>
      </c>
    </row>
    <row r="5" spans="2:21" x14ac:dyDescent="0.25">
      <c r="B5" s="28" t="s">
        <v>432</v>
      </c>
      <c r="C5" s="28" t="s">
        <v>433</v>
      </c>
      <c r="D5" s="28" t="s">
        <v>434</v>
      </c>
      <c r="E5" s="28" t="s">
        <v>198</v>
      </c>
      <c r="F5" s="29">
        <f>VLOOKUP(N5,Revistas!$B$2:$H$63971,2,FALSE)</f>
        <v>1.714</v>
      </c>
      <c r="G5" s="29" t="str">
        <f>VLOOKUP(N5,Revistas!$B$2:$H$63971,3,FALSE)</f>
        <v>Q3</v>
      </c>
      <c r="H5" s="29" t="str">
        <f>VLOOKUP(N5,Revistas!$B$2:$H$63971,4,FALSE)</f>
        <v>MICROBIOLOGY</v>
      </c>
      <c r="I5" s="29" t="str">
        <f>VLOOKUP(N5,Revistas!$B$2:$H$63971,5,FALSE)</f>
        <v>88/124</v>
      </c>
      <c r="J5" s="29" t="str">
        <f>VLOOKUP(N5,Revistas!$B$2:$H$63971,6,FALSE)</f>
        <v>NO</v>
      </c>
      <c r="K5" s="28" t="s">
        <v>435</v>
      </c>
      <c r="L5" s="28" t="s">
        <v>436</v>
      </c>
      <c r="M5" s="29">
        <v>0</v>
      </c>
      <c r="N5" s="29" t="s">
        <v>437</v>
      </c>
      <c r="O5" s="29" t="s">
        <v>21</v>
      </c>
      <c r="P5" s="29">
        <v>2018</v>
      </c>
      <c r="Q5" s="29">
        <v>36</v>
      </c>
      <c r="R5" s="29">
        <v>4</v>
      </c>
      <c r="S5" s="29">
        <v>249</v>
      </c>
      <c r="T5" s="29">
        <v>250</v>
      </c>
      <c r="U5" s="29">
        <v>28057353</v>
      </c>
    </row>
    <row r="6" spans="2:21" x14ac:dyDescent="0.25">
      <c r="B6" s="28" t="s">
        <v>456</v>
      </c>
      <c r="C6" s="28" t="s">
        <v>457</v>
      </c>
      <c r="D6" s="28" t="s">
        <v>458</v>
      </c>
      <c r="E6" s="28" t="s">
        <v>10</v>
      </c>
      <c r="F6" s="29">
        <f>VLOOKUP(N6,Revistas!$B$2:$H$63971,2,FALSE)</f>
        <v>3.4390000000000001</v>
      </c>
      <c r="G6" s="29" t="str">
        <f>VLOOKUP(N6,Revistas!$B$2:$H$63971,3,FALSE)</f>
        <v>Q1</v>
      </c>
      <c r="H6" s="29" t="str">
        <f>VLOOKUP(N6,Revistas!$B$2:$H$63971,4,FALSE)</f>
        <v>PHARMACOLOGY &amp; PHARMACY - SCIE</v>
      </c>
      <c r="I6" s="29" t="str">
        <f>VLOOKUP(N6,Revistas!$B$2:$H$63971,5,FALSE)</f>
        <v>63/257</v>
      </c>
      <c r="J6" s="29" t="str">
        <f>VLOOKUP(N6,Revistas!$B$2:$H$63971,6,FALSE)</f>
        <v>NO</v>
      </c>
      <c r="K6" s="28" t="s">
        <v>459</v>
      </c>
      <c r="L6" s="28" t="s">
        <v>460</v>
      </c>
      <c r="M6" s="29">
        <v>0</v>
      </c>
      <c r="N6" s="29" t="s">
        <v>461</v>
      </c>
      <c r="O6" s="29"/>
      <c r="P6" s="29">
        <v>2018</v>
      </c>
      <c r="Q6" s="29">
        <v>17</v>
      </c>
      <c r="R6" s="29">
        <v>2</v>
      </c>
      <c r="S6" s="29">
        <v>217</v>
      </c>
      <c r="T6" s="29">
        <v>223</v>
      </c>
      <c r="U6" s="29">
        <v>29199485</v>
      </c>
    </row>
    <row r="7" spans="2:21" x14ac:dyDescent="0.25">
      <c r="B7" s="28" t="s">
        <v>469</v>
      </c>
      <c r="C7" s="28" t="s">
        <v>470</v>
      </c>
      <c r="D7" s="28" t="s">
        <v>434</v>
      </c>
      <c r="E7" s="28" t="s">
        <v>10</v>
      </c>
      <c r="F7" s="29">
        <f>VLOOKUP(N7,Revistas!$B$2:$H$63971,2,FALSE)</f>
        <v>1.714</v>
      </c>
      <c r="G7" s="29" t="str">
        <f>VLOOKUP(N7,Revistas!$B$2:$H$63971,3,FALSE)</f>
        <v>Q3</v>
      </c>
      <c r="H7" s="29" t="str">
        <f>VLOOKUP(N7,Revistas!$B$2:$H$63971,4,FALSE)</f>
        <v>MICROBIOLOGY</v>
      </c>
      <c r="I7" s="29" t="str">
        <f>VLOOKUP(N7,Revistas!$B$2:$H$63971,5,FALSE)</f>
        <v>88/124</v>
      </c>
      <c r="J7" s="29" t="str">
        <f>VLOOKUP(N7,Revistas!$B$2:$H$63971,6,FALSE)</f>
        <v>NO</v>
      </c>
      <c r="K7" s="28" t="s">
        <v>471</v>
      </c>
      <c r="L7" s="28" t="s">
        <v>472</v>
      </c>
      <c r="M7" s="29">
        <v>0</v>
      </c>
      <c r="N7" s="29" t="s">
        <v>437</v>
      </c>
      <c r="O7" s="29" t="s">
        <v>73</v>
      </c>
      <c r="P7" s="29">
        <v>2018</v>
      </c>
      <c r="Q7" s="29">
        <v>36</v>
      </c>
      <c r="R7" s="29">
        <v>1</v>
      </c>
      <c r="S7" s="29">
        <v>4</v>
      </c>
      <c r="T7" s="29">
        <v>8</v>
      </c>
      <c r="U7" s="29">
        <v>27743683</v>
      </c>
    </row>
    <row r="8" spans="2:21" x14ac:dyDescent="0.25">
      <c r="B8" s="28" t="s">
        <v>481</v>
      </c>
      <c r="C8" s="28" t="s">
        <v>482</v>
      </c>
      <c r="D8" s="28" t="s">
        <v>483</v>
      </c>
      <c r="E8" s="28" t="s">
        <v>10</v>
      </c>
      <c r="F8" s="29">
        <f>VLOOKUP(N8,Revistas!$B$2:$H$63971,2,FALSE)</f>
        <v>0.45</v>
      </c>
      <c r="G8" s="29" t="str">
        <f>VLOOKUP(N8,Revistas!$B$2:$H$63971,3,FALSE)</f>
        <v>Q4</v>
      </c>
      <c r="H8" s="29" t="str">
        <f>VLOOKUP(N8,Revistas!$B$2:$H$63971,4,FALSE)</f>
        <v>PUBLIC, ENVIRONMENTAL &amp; OCCUPATIONAL HEALTH - SCIE;</v>
      </c>
      <c r="I8" s="29" t="str">
        <f>VLOOKUP(N8,Revistas!$B$2:$H$63971,5,FALSE)</f>
        <v>170/176</v>
      </c>
      <c r="J8" s="29" t="str">
        <f>VLOOKUP(N8,Revistas!$B$2:$H$63971,6,FALSE)</f>
        <v>NO</v>
      </c>
      <c r="K8" s="28" t="s">
        <v>484</v>
      </c>
      <c r="L8" s="28" t="s">
        <v>485</v>
      </c>
      <c r="M8" s="29">
        <v>0</v>
      </c>
      <c r="N8" s="29" t="s">
        <v>486</v>
      </c>
      <c r="O8" s="29" t="s">
        <v>73</v>
      </c>
      <c r="P8" s="29">
        <v>2018</v>
      </c>
      <c r="Q8" s="29">
        <v>48</v>
      </c>
      <c r="R8" s="29">
        <v>1</v>
      </c>
      <c r="S8" s="29">
        <v>49</v>
      </c>
      <c r="T8" s="29">
        <v>50</v>
      </c>
      <c r="U8" s="29">
        <v>28403697</v>
      </c>
    </row>
    <row r="9" spans="2:21" x14ac:dyDescent="0.25">
      <c r="B9" s="28" t="s">
        <v>448</v>
      </c>
      <c r="C9" s="28" t="s">
        <v>449</v>
      </c>
      <c r="D9" s="28" t="s">
        <v>450</v>
      </c>
      <c r="E9" s="28" t="s">
        <v>10</v>
      </c>
      <c r="F9" s="29">
        <f>VLOOKUP(N9,Revistas!$B$2:$H$63971,2,FALSE)</f>
        <v>2.806</v>
      </c>
      <c r="G9" s="29" t="str">
        <f>VLOOKUP(N9,Revistas!$B$2:$H$63971,3,FALSE)</f>
        <v>Q1</v>
      </c>
      <c r="H9" s="29" t="str">
        <f>VLOOKUP(N9,Revistas!$B$2:$H$63971,4,FALSE)</f>
        <v>MULTIDISCIPLINARY SCIENCES</v>
      </c>
      <c r="I9" s="29" t="str">
        <f>VLOOKUP(N9,Revistas!$B$2:$H$63971,5,FALSE)</f>
        <v>15/64</v>
      </c>
      <c r="J9" s="29" t="str">
        <f>VLOOKUP(N9,Revistas!$B$2:$H$63971,6,FALSE)</f>
        <v>NO</v>
      </c>
      <c r="K9" s="28" t="s">
        <v>451</v>
      </c>
      <c r="L9" s="28" t="s">
        <v>452</v>
      </c>
      <c r="M9" s="29">
        <v>0</v>
      </c>
      <c r="N9" s="29" t="s">
        <v>453</v>
      </c>
      <c r="O9" s="29" t="s">
        <v>454</v>
      </c>
      <c r="P9" s="29">
        <v>2018</v>
      </c>
      <c r="Q9" s="29">
        <v>13</v>
      </c>
      <c r="R9" s="29">
        <v>1</v>
      </c>
      <c r="S9" s="29"/>
      <c r="T9" s="29" t="s">
        <v>455</v>
      </c>
      <c r="U9" s="29">
        <v>29304154</v>
      </c>
    </row>
    <row r="10" spans="2:21" x14ac:dyDescent="0.25">
      <c r="B10" s="28" t="s">
        <v>473</v>
      </c>
      <c r="C10" s="28" t="s">
        <v>474</v>
      </c>
      <c r="D10" s="28" t="s">
        <v>434</v>
      </c>
      <c r="E10" s="28" t="s">
        <v>10</v>
      </c>
      <c r="F10" s="29">
        <f>VLOOKUP(N10,Revistas!$B$2:$H$63971,2,FALSE)</f>
        <v>1.714</v>
      </c>
      <c r="G10" s="29" t="str">
        <f>VLOOKUP(N10,Revistas!$B$2:$H$63971,3,FALSE)</f>
        <v>Q3</v>
      </c>
      <c r="H10" s="29" t="str">
        <f>VLOOKUP(N10,Revistas!$B$2:$H$63971,4,FALSE)</f>
        <v>MICROBIOLOGY</v>
      </c>
      <c r="I10" s="29" t="str">
        <f>VLOOKUP(N10,Revistas!$B$2:$H$63971,5,FALSE)</f>
        <v>88/124</v>
      </c>
      <c r="J10" s="29" t="str">
        <f>VLOOKUP(N10,Revistas!$B$2:$H$63971,6,FALSE)</f>
        <v>NO</v>
      </c>
      <c r="K10" s="28" t="s">
        <v>475</v>
      </c>
      <c r="L10" s="28" t="s">
        <v>476</v>
      </c>
      <c r="M10" s="29">
        <v>0</v>
      </c>
      <c r="N10" s="29" t="s">
        <v>437</v>
      </c>
      <c r="O10" s="29" t="s">
        <v>73</v>
      </c>
      <c r="P10" s="29">
        <v>2018</v>
      </c>
      <c r="Q10" s="29">
        <v>36</v>
      </c>
      <c r="R10" s="29">
        <v>1</v>
      </c>
      <c r="S10" s="29">
        <v>16</v>
      </c>
      <c r="T10" s="29">
        <v>20</v>
      </c>
      <c r="U10" s="29">
        <v>27595183</v>
      </c>
    </row>
    <row r="11" spans="2:21" x14ac:dyDescent="0.25">
      <c r="B11" s="28" t="s">
        <v>504</v>
      </c>
      <c r="C11" s="28" t="s">
        <v>503</v>
      </c>
      <c r="D11" s="28" t="s">
        <v>1713</v>
      </c>
      <c r="E11" s="28" t="s">
        <v>10</v>
      </c>
      <c r="F11" s="29">
        <f>VLOOKUP(N11,Revistas!$B$2:$H$63971,2,FALSE)</f>
        <v>5.0030000000000001</v>
      </c>
      <c r="G11" s="29" t="str">
        <f>VLOOKUP(N11,Revistas!$B$2:$H$63971,3,FALSE)</f>
        <v>Q1</v>
      </c>
      <c r="H11" s="29" t="str">
        <f>VLOOKUP(N11,Revistas!$B$2:$H$63971,4,FALSE)</f>
        <v>IMMUNOLOGY</v>
      </c>
      <c r="I11" s="29" t="str">
        <f>VLOOKUP(N11,Revistas!$B$2:$H$63971,5,FALSE)</f>
        <v>32/150</v>
      </c>
      <c r="J11" s="29" t="str">
        <f>VLOOKUP(N11,Revistas!$B$2:$H$63971,6,FALSE)</f>
        <v>NO</v>
      </c>
      <c r="K11" s="28" t="s">
        <v>507</v>
      </c>
      <c r="L11" s="28"/>
      <c r="M11" s="29" t="s">
        <v>140</v>
      </c>
      <c r="N11" s="29" t="s">
        <v>508</v>
      </c>
      <c r="O11" s="29" t="s">
        <v>506</v>
      </c>
      <c r="P11" s="29">
        <v>2018</v>
      </c>
      <c r="Q11" s="29"/>
      <c r="R11" s="29"/>
      <c r="S11" s="29"/>
      <c r="T11" s="29"/>
      <c r="U11" s="29">
        <v>29438197</v>
      </c>
    </row>
    <row r="12" spans="2:21" x14ac:dyDescent="0.25">
      <c r="B12" s="28" t="s">
        <v>438</v>
      </c>
      <c r="C12" s="28" t="s">
        <v>439</v>
      </c>
      <c r="D12" s="28" t="s">
        <v>434</v>
      </c>
      <c r="E12" s="28" t="s">
        <v>24</v>
      </c>
      <c r="F12" s="29">
        <f>VLOOKUP(N12,Revistas!$B$2:$H$63971,2,FALSE)</f>
        <v>1.714</v>
      </c>
      <c r="G12" s="29" t="str">
        <f>VLOOKUP(N12,Revistas!$B$2:$H$63971,3,FALSE)</f>
        <v>Q3</v>
      </c>
      <c r="H12" s="29" t="str">
        <f>VLOOKUP(N12,Revistas!$B$2:$H$63971,4,FALSE)</f>
        <v>MICROBIOLOGY</v>
      </c>
      <c r="I12" s="29" t="str">
        <f>VLOOKUP(N12,Revistas!$B$2:$H$63971,5,FALSE)</f>
        <v>88/124</v>
      </c>
      <c r="J12" s="29" t="str">
        <f>VLOOKUP(N12,Revistas!$B$2:$H$63971,6,FALSE)</f>
        <v>NO</v>
      </c>
      <c r="K12" s="28" t="s">
        <v>440</v>
      </c>
      <c r="L12" s="28" t="s">
        <v>441</v>
      </c>
      <c r="M12" s="29">
        <v>0</v>
      </c>
      <c r="N12" s="29" t="s">
        <v>437</v>
      </c>
      <c r="O12" s="29" t="s">
        <v>33</v>
      </c>
      <c r="P12" s="29">
        <v>2018</v>
      </c>
      <c r="Q12" s="29">
        <v>36</v>
      </c>
      <c r="R12" s="29">
        <v>3</v>
      </c>
      <c r="S12" s="29">
        <v>202</v>
      </c>
      <c r="T12" s="29">
        <v>202</v>
      </c>
      <c r="U12" s="29">
        <v>28651786</v>
      </c>
    </row>
    <row r="13" spans="2:21" x14ac:dyDescent="0.25">
      <c r="B13" s="28" t="s">
        <v>498</v>
      </c>
      <c r="C13" s="28" t="s">
        <v>497</v>
      </c>
      <c r="D13" s="28" t="s">
        <v>499</v>
      </c>
      <c r="E13" s="28" t="s">
        <v>10</v>
      </c>
      <c r="F13" s="29">
        <f>VLOOKUP(N13,Revistas!$B$2:$H$63971,2,FALSE)</f>
        <v>4.1219999999999999</v>
      </c>
      <c r="G13" s="29" t="str">
        <f>VLOOKUP(N13,Revistas!$B$2:$H$63971,3,FALSE)</f>
        <v>Q1</v>
      </c>
      <c r="H13" s="29" t="str">
        <f>VLOOKUP(N13,Revistas!$B$2:$H$63971,4,FALSE)</f>
        <v>GASTROENTEROLOGY &amp; HEPATOLOGY - SCIE;</v>
      </c>
      <c r="I13" s="29" t="str">
        <f>VLOOKUP(N13,Revistas!$B$2:$H$63971,5,FALSE)</f>
        <v>16/79</v>
      </c>
      <c r="J13" s="29" t="str">
        <f>VLOOKUP(N13,Revistas!$B$2:$H$63971,6,FALSE)</f>
        <v>NO</v>
      </c>
      <c r="K13" s="28" t="s">
        <v>501</v>
      </c>
      <c r="L13" s="28"/>
      <c r="M13" s="29" t="s">
        <v>140</v>
      </c>
      <c r="N13" s="29" t="s">
        <v>502</v>
      </c>
      <c r="O13" s="29" t="s">
        <v>500</v>
      </c>
      <c r="P13" s="29">
        <v>2018</v>
      </c>
      <c r="Q13" s="29"/>
      <c r="R13" s="29"/>
      <c r="S13" s="29"/>
      <c r="T13" s="29"/>
      <c r="U13" s="29">
        <v>29476581</v>
      </c>
    </row>
    <row r="14" spans="2:21" x14ac:dyDescent="0.25">
      <c r="B14" s="28" t="s">
        <v>487</v>
      </c>
      <c r="C14" s="28" t="s">
        <v>488</v>
      </c>
      <c r="D14" s="28" t="s">
        <v>489</v>
      </c>
      <c r="E14" s="28" t="s">
        <v>10</v>
      </c>
      <c r="F14" s="29">
        <f>VLOOKUP(N14,Revistas!$B$2:$H$63971,2,FALSE)</f>
        <v>47.831000000000003</v>
      </c>
      <c r="G14" s="29" t="str">
        <f>VLOOKUP(N14,Revistas!$B$2:$H$63971,3,FALSE)</f>
        <v>Q1</v>
      </c>
      <c r="H14" s="29" t="str">
        <f>VLOOKUP(N14,Revistas!$B$2:$H$63971,4,FALSE)</f>
        <v>MEDICINA, GENERAL &amp; INTERNAL</v>
      </c>
      <c r="I14" s="29" t="str">
        <f>VLOOKUP(N14,Revistas!$B$2:$H$63971,5,FALSE)</f>
        <v>2/154</v>
      </c>
      <c r="J14" s="29" t="str">
        <f>VLOOKUP(N14,Revistas!$B$2:$H$63971,6,FALSE)</f>
        <v>SI</v>
      </c>
      <c r="K14" s="28" t="s">
        <v>490</v>
      </c>
      <c r="L14" s="28" t="s">
        <v>491</v>
      </c>
      <c r="M14" s="29">
        <v>1</v>
      </c>
      <c r="N14" s="29" t="s">
        <v>492</v>
      </c>
      <c r="O14" s="29" t="s">
        <v>73</v>
      </c>
      <c r="P14" s="29">
        <v>2018</v>
      </c>
      <c r="Q14" s="29">
        <v>5</v>
      </c>
      <c r="R14" s="29">
        <v>1</v>
      </c>
      <c r="S14" s="29" t="s">
        <v>493</v>
      </c>
      <c r="T14" s="29" t="s">
        <v>494</v>
      </c>
      <c r="U14" s="29">
        <v>28993180</v>
      </c>
    </row>
    <row r="15" spans="2:21" x14ac:dyDescent="0.25">
      <c r="B15" s="28" t="s">
        <v>477</v>
      </c>
      <c r="C15" s="28" t="s">
        <v>478</v>
      </c>
      <c r="D15" s="28" t="s">
        <v>434</v>
      </c>
      <c r="E15" s="28" t="s">
        <v>10</v>
      </c>
      <c r="F15" s="29">
        <f>VLOOKUP(N15,Revistas!$B$2:$H$63971,2,FALSE)</f>
        <v>1.714</v>
      </c>
      <c r="G15" s="29" t="str">
        <f>VLOOKUP(N15,Revistas!$B$2:$H$63971,3,FALSE)</f>
        <v>Q3</v>
      </c>
      <c r="H15" s="29" t="str">
        <f>VLOOKUP(N15,Revistas!$B$2:$H$63971,4,FALSE)</f>
        <v>MICROBIOLOGY</v>
      </c>
      <c r="I15" s="29" t="str">
        <f>VLOOKUP(N15,Revistas!$B$2:$H$63971,5,FALSE)</f>
        <v>88/124</v>
      </c>
      <c r="J15" s="29" t="str">
        <f>VLOOKUP(N15,Revistas!$B$2:$H$63971,6,FALSE)</f>
        <v>NO</v>
      </c>
      <c r="K15" s="28" t="s">
        <v>479</v>
      </c>
      <c r="L15" s="28" t="s">
        <v>480</v>
      </c>
      <c r="M15" s="29">
        <v>0</v>
      </c>
      <c r="N15" s="29" t="s">
        <v>437</v>
      </c>
      <c r="O15" s="29" t="s">
        <v>73</v>
      </c>
      <c r="P15" s="29">
        <v>2018</v>
      </c>
      <c r="Q15" s="29">
        <v>36</v>
      </c>
      <c r="R15" s="29">
        <v>1</v>
      </c>
      <c r="S15" s="29">
        <v>29</v>
      </c>
      <c r="T15" s="29">
        <v>33</v>
      </c>
      <c r="U15" s="29">
        <v>27743681</v>
      </c>
    </row>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12</v>
      </c>
      <c r="D371" s="15" t="s">
        <v>10</v>
      </c>
      <c r="E371" s="16">
        <f>DSUM(A1:U366,F1,D370:D371)</f>
        <v>86.076999999999998</v>
      </c>
      <c r="F371" s="16" t="s">
        <v>10</v>
      </c>
      <c r="G371" s="16" t="s">
        <v>1638</v>
      </c>
      <c r="H371" s="16">
        <f>DCOUNTA(A1:U366,G1,F370:G371)</f>
        <v>7</v>
      </c>
      <c r="I371" s="16" t="s">
        <v>10</v>
      </c>
      <c r="J371" s="16" t="s">
        <v>1592</v>
      </c>
      <c r="K371" s="16">
        <f>DCOUNTA(A1:U366,J1,I370:J371)</f>
        <v>2</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1</v>
      </c>
      <c r="D374" s="15" t="s">
        <v>24</v>
      </c>
      <c r="E374" s="16">
        <f>DSUM(A1:U366,F1,D373:D374)</f>
        <v>1.714</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1</v>
      </c>
      <c r="D380" s="15" t="s">
        <v>198</v>
      </c>
      <c r="E380" s="16">
        <f>DSUM(A1:U366,F1,D379:D380)</f>
        <v>1.714</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12</v>
      </c>
      <c r="D390" s="19" t="s">
        <v>4699</v>
      </c>
      <c r="E390" s="19">
        <f>E371</f>
        <v>86.076999999999998</v>
      </c>
      <c r="F390" s="18">
        <f>H371</f>
        <v>7</v>
      </c>
      <c r="G390" s="18">
        <f>K371</f>
        <v>2</v>
      </c>
      <c r="H390" s="16"/>
      <c r="I390" s="16"/>
      <c r="J390" s="16"/>
      <c r="K390" s="16"/>
      <c r="L390" s="16"/>
      <c r="M390" s="16"/>
      <c r="N390" s="16"/>
      <c r="O390" s="17"/>
      <c r="P390" s="16"/>
      <c r="Q390" s="16"/>
      <c r="R390" s="16"/>
      <c r="S390" s="16"/>
      <c r="T390" s="16"/>
      <c r="U390" s="16"/>
    </row>
    <row r="391" spans="2:52" s="15" customFormat="1" ht="15.75" x14ac:dyDescent="0.3">
      <c r="C391" s="18">
        <f>C374</f>
        <v>1</v>
      </c>
      <c r="D391" s="19" t="s">
        <v>4700</v>
      </c>
      <c r="E391" s="19">
        <f>E374</f>
        <v>1.714</v>
      </c>
      <c r="F391" s="18">
        <f>H374</f>
        <v>0</v>
      </c>
      <c r="G391" s="18">
        <f>K374</f>
        <v>0</v>
      </c>
      <c r="H391" s="16"/>
      <c r="I391" s="16"/>
      <c r="J391" s="16"/>
      <c r="K391" s="16"/>
      <c r="L391" s="16"/>
      <c r="M391" s="16"/>
      <c r="N391" s="16"/>
      <c r="O391" s="17"/>
      <c r="P391" s="16"/>
      <c r="Q391" s="16"/>
      <c r="R391" s="16"/>
      <c r="S391" s="16"/>
      <c r="T391" s="16"/>
      <c r="U391" s="16"/>
    </row>
    <row r="392" spans="2:52" s="15" customFormat="1" ht="15.75" x14ac:dyDescent="0.3">
      <c r="C392" s="18">
        <f>C380</f>
        <v>1</v>
      </c>
      <c r="D392" s="19" t="s">
        <v>4702</v>
      </c>
      <c r="E392" s="19">
        <f>E380</f>
        <v>1.714</v>
      </c>
      <c r="F392" s="18">
        <f>H380</f>
        <v>0</v>
      </c>
      <c r="G392" s="18">
        <f>K380</f>
        <v>0</v>
      </c>
      <c r="H392" s="16"/>
      <c r="I392" s="16"/>
      <c r="J392" s="16"/>
      <c r="K392" s="16"/>
      <c r="L392" s="16"/>
      <c r="M392" s="16"/>
      <c r="N392" s="16"/>
      <c r="O392" s="17"/>
      <c r="P392" s="16"/>
      <c r="Q392" s="16"/>
      <c r="R392" s="16"/>
      <c r="S392" s="16"/>
      <c r="T392" s="16"/>
      <c r="U392" s="16"/>
    </row>
    <row r="393" spans="2:52" s="15" customFormat="1" ht="15.75" x14ac:dyDescent="0.3">
      <c r="C393" s="20"/>
      <c r="D393" s="25" t="s">
        <v>4704</v>
      </c>
      <c r="E393" s="25">
        <f>E390</f>
        <v>86.076999999999998</v>
      </c>
      <c r="F393" s="20"/>
      <c r="G393" s="16"/>
      <c r="H393" s="16"/>
      <c r="I393" s="16"/>
      <c r="J393" s="16"/>
      <c r="K393" s="16"/>
      <c r="L393" s="16"/>
      <c r="M393" s="16"/>
      <c r="N393" s="16"/>
      <c r="O393" s="17"/>
      <c r="P393" s="16"/>
      <c r="Q393" s="16"/>
      <c r="R393" s="16"/>
      <c r="S393" s="16"/>
      <c r="T393" s="16"/>
      <c r="U393" s="16"/>
    </row>
    <row r="394" spans="2:52" s="15" customFormat="1" ht="15.75" x14ac:dyDescent="0.3">
      <c r="C394" s="20"/>
      <c r="D394" s="25" t="s">
        <v>4705</v>
      </c>
      <c r="E394" s="25">
        <f>E390+E391+E392</f>
        <v>89.504999999999995</v>
      </c>
      <c r="F394" s="16"/>
      <c r="G394" s="16"/>
      <c r="H394" s="16"/>
      <c r="I394" s="16"/>
      <c r="J394" s="16"/>
      <c r="K394" s="16"/>
      <c r="L394" s="16"/>
      <c r="M394" s="16"/>
      <c r="N394" s="16"/>
      <c r="O394" s="16"/>
      <c r="P394" s="16"/>
      <c r="Q394" s="16"/>
      <c r="R394" s="16"/>
      <c r="S394" s="16"/>
      <c r="T394" s="16"/>
      <c r="U394" s="16"/>
    </row>
    <row r="400" spans="2:52" x14ac:dyDescent="0.25">
      <c r="C400" s="15"/>
    </row>
  </sheetData>
  <sortState ref="B2:U16">
    <sortCondition ref="B2:B365"/>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AZ399"/>
  <sheetViews>
    <sheetView workbookViewId="0">
      <selection activeCell="B365" sqref="B1:U365"/>
    </sheetView>
  </sheetViews>
  <sheetFormatPr baseColWidth="10" defaultRowHeight="15" x14ac:dyDescent="0.25"/>
  <cols>
    <col min="1" max="3" width="11.42578125" style="21"/>
    <col min="4" max="4" width="34.140625" style="21" customWidth="1"/>
    <col min="5" max="5" width="14"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21" x14ac:dyDescent="0.25">
      <c r="B2" s="28" t="s">
        <v>442</v>
      </c>
      <c r="C2" s="28" t="s">
        <v>443</v>
      </c>
      <c r="D2" s="28" t="s">
        <v>444</v>
      </c>
      <c r="E2" s="28" t="s">
        <v>10</v>
      </c>
      <c r="F2" s="29">
        <f>VLOOKUP(N2,Revistas!$B$2:$H$63971,2,FALSE)</f>
        <v>4.0380000000000003</v>
      </c>
      <c r="G2" s="29" t="str">
        <f>VLOOKUP(N2,Revistas!$B$2:$H$63971,3,FALSE)</f>
        <v>Q1</v>
      </c>
      <c r="H2" s="29" t="str">
        <f>VLOOKUP(N2,Revistas!$B$2:$H$63971,4,FALSE)</f>
        <v>INFECTIOUS DISEASES - SCIE</v>
      </c>
      <c r="I2" s="29" t="str">
        <f>VLOOKUP(N2,Revistas!$B$2:$H$63971,5,FALSE)</f>
        <v>19/84</v>
      </c>
      <c r="J2" s="29" t="str">
        <f>VLOOKUP(N2,Revistas!$B$2:$H$63971,6,FALSE)</f>
        <v>NO</v>
      </c>
      <c r="K2" s="28" t="s">
        <v>445</v>
      </c>
      <c r="L2" s="28" t="s">
        <v>446</v>
      </c>
      <c r="M2" s="29">
        <v>0</v>
      </c>
      <c r="N2" s="29" t="s">
        <v>447</v>
      </c>
      <c r="O2" s="29" t="s">
        <v>224</v>
      </c>
      <c r="P2" s="29">
        <v>2018</v>
      </c>
      <c r="Q2" s="29">
        <v>15</v>
      </c>
      <c r="R2" s="29">
        <v>1</v>
      </c>
      <c r="S2" s="29">
        <v>11</v>
      </c>
      <c r="T2" s="29">
        <v>19</v>
      </c>
      <c r="U2" s="29">
        <v>29353398</v>
      </c>
    </row>
    <row r="3" spans="2:21" x14ac:dyDescent="0.25">
      <c r="B3" s="28" t="s">
        <v>456</v>
      </c>
      <c r="C3" s="28" t="s">
        <v>457</v>
      </c>
      <c r="D3" s="28" t="s">
        <v>458</v>
      </c>
      <c r="E3" s="28" t="s">
        <v>10</v>
      </c>
      <c r="F3" s="29">
        <f>VLOOKUP(N3,Revistas!$B$2:$H$63971,2,FALSE)</f>
        <v>3.4390000000000001</v>
      </c>
      <c r="G3" s="29" t="str">
        <f>VLOOKUP(N3,Revistas!$B$2:$H$63971,3,FALSE)</f>
        <v>Q1</v>
      </c>
      <c r="H3" s="29" t="str">
        <f>VLOOKUP(N3,Revistas!$B$2:$H$63971,4,FALSE)</f>
        <v>PHARMACOLOGY &amp; PHARMACY - SCIE</v>
      </c>
      <c r="I3" s="29" t="str">
        <f>VLOOKUP(N3,Revistas!$B$2:$H$63971,5,FALSE)</f>
        <v>63/257</v>
      </c>
      <c r="J3" s="29" t="str">
        <f>VLOOKUP(N3,Revistas!$B$2:$H$63971,6,FALSE)</f>
        <v>NO</v>
      </c>
      <c r="K3" s="28" t="s">
        <v>459</v>
      </c>
      <c r="L3" s="28" t="s">
        <v>460</v>
      </c>
      <c r="M3" s="29">
        <v>0</v>
      </c>
      <c r="N3" s="29" t="s">
        <v>461</v>
      </c>
      <c r="O3" s="29"/>
      <c r="P3" s="29">
        <v>2018</v>
      </c>
      <c r="Q3" s="29">
        <v>17</v>
      </c>
      <c r="R3" s="29">
        <v>2</v>
      </c>
      <c r="S3" s="29">
        <v>217</v>
      </c>
      <c r="T3" s="29">
        <v>223</v>
      </c>
      <c r="U3" s="29">
        <v>29199485</v>
      </c>
    </row>
    <row r="4" spans="2:21" x14ac:dyDescent="0.25">
      <c r="B4" s="28" t="s">
        <v>532</v>
      </c>
      <c r="C4" s="28" t="s">
        <v>533</v>
      </c>
      <c r="D4" s="28" t="s">
        <v>534</v>
      </c>
      <c r="E4" s="28" t="s">
        <v>10</v>
      </c>
      <c r="F4" s="29">
        <f>VLOOKUP(N4,Revistas!$B$2:$H$63971,2,FALSE)</f>
        <v>1.79</v>
      </c>
      <c r="G4" s="29" t="str">
        <f>VLOOKUP(N4,Revistas!$B$2:$H$63971,3,FALSE)</f>
        <v>Q3</v>
      </c>
      <c r="H4" s="29" t="str">
        <f>VLOOKUP(N4,Revistas!$B$2:$H$63971,4,FALSE)</f>
        <v>MICROBIOLOGY - SCIE;</v>
      </c>
      <c r="I4" s="29" t="str">
        <f>VLOOKUP(N4,Revistas!$B$2:$H$63971,5,FALSE)</f>
        <v>86/125</v>
      </c>
      <c r="J4" s="29" t="str">
        <f>VLOOKUP(N4,Revistas!$B$2:$H$63971,6,FALSE)</f>
        <v>NO</v>
      </c>
      <c r="K4" s="28" t="s">
        <v>535</v>
      </c>
      <c r="L4" s="28" t="s">
        <v>536</v>
      </c>
      <c r="M4" s="29">
        <v>0</v>
      </c>
      <c r="N4" s="29" t="s">
        <v>537</v>
      </c>
      <c r="O4" s="29" t="s">
        <v>73</v>
      </c>
      <c r="P4" s="29">
        <v>2018</v>
      </c>
      <c r="Q4" s="29">
        <v>144</v>
      </c>
      <c r="R4" s="29"/>
      <c r="S4" s="29">
        <v>107</v>
      </c>
      <c r="T4" s="29">
        <v>110</v>
      </c>
      <c r="U4" s="29">
        <v>29155238</v>
      </c>
    </row>
    <row r="5" spans="2:21" x14ac:dyDescent="0.25">
      <c r="B5" s="28" t="s">
        <v>469</v>
      </c>
      <c r="C5" s="28" t="s">
        <v>470</v>
      </c>
      <c r="D5" s="28" t="s">
        <v>434</v>
      </c>
      <c r="E5" s="28" t="s">
        <v>10</v>
      </c>
      <c r="F5" s="29">
        <f>VLOOKUP(N5,Revistas!$B$2:$H$63971,2,FALSE)</f>
        <v>1.714</v>
      </c>
      <c r="G5" s="29" t="str">
        <f>VLOOKUP(N5,Revistas!$B$2:$H$63971,3,FALSE)</f>
        <v>Q3</v>
      </c>
      <c r="H5" s="29" t="str">
        <f>VLOOKUP(N5,Revistas!$B$2:$H$63971,4,FALSE)</f>
        <v>MICROBIOLOGY</v>
      </c>
      <c r="I5" s="29" t="str">
        <f>VLOOKUP(N5,Revistas!$B$2:$H$63971,5,FALSE)</f>
        <v>88/124</v>
      </c>
      <c r="J5" s="29" t="str">
        <f>VLOOKUP(N5,Revistas!$B$2:$H$63971,6,FALSE)</f>
        <v>NO</v>
      </c>
      <c r="K5" s="28" t="s">
        <v>471</v>
      </c>
      <c r="L5" s="28" t="s">
        <v>472</v>
      </c>
      <c r="M5" s="29">
        <v>0</v>
      </c>
      <c r="N5" s="29" t="s">
        <v>437</v>
      </c>
      <c r="O5" s="29" t="s">
        <v>73</v>
      </c>
      <c r="P5" s="29">
        <v>2018</v>
      </c>
      <c r="Q5" s="29">
        <v>36</v>
      </c>
      <c r="R5" s="29">
        <v>1</v>
      </c>
      <c r="S5" s="29">
        <v>4</v>
      </c>
      <c r="T5" s="29">
        <v>8</v>
      </c>
      <c r="U5" s="29">
        <v>27743683</v>
      </c>
    </row>
    <row r="6" spans="2:21" x14ac:dyDescent="0.25">
      <c r="B6" s="28" t="s">
        <v>525</v>
      </c>
      <c r="C6" s="28" t="s">
        <v>526</v>
      </c>
      <c r="D6" s="28" t="s">
        <v>527</v>
      </c>
      <c r="E6" s="28" t="s">
        <v>10</v>
      </c>
      <c r="F6" s="29">
        <f>VLOOKUP(N6,Revistas!$B$2:$H$63971,2,FALSE)</f>
        <v>6.32</v>
      </c>
      <c r="G6" s="29" t="str">
        <f>VLOOKUP(N6,Revistas!$B$2:$H$63971,3,FALSE)</f>
        <v>Q1</v>
      </c>
      <c r="H6" s="29" t="str">
        <f>VLOOKUP(N6,Revistas!$B$2:$H$63971,4,FALSE)</f>
        <v>CHEMISTRY, ANALYTICAL - SCIE</v>
      </c>
      <c r="I6" s="29" t="str">
        <f>VLOOKUP(N6,Revistas!$B$2:$H$63971,5,FALSE)</f>
        <v>4 DE 76</v>
      </c>
      <c r="J6" s="29" t="str">
        <f>VLOOKUP(N6,Revistas!$B$2:$H$63971,6,FALSE)</f>
        <v>SI</v>
      </c>
      <c r="K6" s="28" t="s">
        <v>528</v>
      </c>
      <c r="L6" s="28" t="s">
        <v>529</v>
      </c>
      <c r="M6" s="29">
        <v>0</v>
      </c>
      <c r="N6" s="29" t="s">
        <v>530</v>
      </c>
      <c r="O6" s="29" t="s">
        <v>531</v>
      </c>
      <c r="P6" s="29">
        <v>2018</v>
      </c>
      <c r="Q6" s="29">
        <v>90</v>
      </c>
      <c r="R6" s="29">
        <v>1</v>
      </c>
      <c r="S6" s="29">
        <v>968</v>
      </c>
      <c r="T6" s="29">
        <v>973</v>
      </c>
      <c r="U6" s="29">
        <v>29186953</v>
      </c>
    </row>
    <row r="7" spans="2:21" x14ac:dyDescent="0.25">
      <c r="B7" s="28" t="s">
        <v>538</v>
      </c>
      <c r="C7" s="28" t="s">
        <v>539</v>
      </c>
      <c r="D7" s="28" t="s">
        <v>540</v>
      </c>
      <c r="E7" s="28" t="s">
        <v>10</v>
      </c>
      <c r="F7" s="29">
        <f>VLOOKUP(N7,Revistas!$B$2:$H$63971,2,FALSE)</f>
        <v>2.2519999999999998</v>
      </c>
      <c r="G7" s="29" t="str">
        <f>VLOOKUP(N7,Revistas!$B$2:$H$63971,3,FALSE)</f>
        <v>Q2</v>
      </c>
      <c r="H7" s="29" t="str">
        <f>VLOOKUP(N7,Revistas!$B$2:$H$63971,4,FALSE)</f>
        <v>DERMATOLOGY - SCIE;</v>
      </c>
      <c r="I7" s="29" t="str">
        <f>VLOOKUP(N7,Revistas!$B$2:$H$63971,5,FALSE)</f>
        <v>24/63</v>
      </c>
      <c r="J7" s="29" t="str">
        <f>VLOOKUP(N7,Revistas!$B$2:$H$63971,6,FALSE)</f>
        <v>NO</v>
      </c>
      <c r="K7" s="28" t="s">
        <v>541</v>
      </c>
      <c r="L7" s="28" t="s">
        <v>542</v>
      </c>
      <c r="M7" s="29">
        <v>0</v>
      </c>
      <c r="N7" s="29" t="s">
        <v>543</v>
      </c>
      <c r="O7" s="29" t="s">
        <v>73</v>
      </c>
      <c r="P7" s="29">
        <v>2018</v>
      </c>
      <c r="Q7" s="29">
        <v>61</v>
      </c>
      <c r="R7" s="29">
        <v>1</v>
      </c>
      <c r="S7" s="29">
        <v>35</v>
      </c>
      <c r="T7" s="29">
        <v>39</v>
      </c>
      <c r="U7" s="29"/>
    </row>
    <row r="8" spans="2:21" x14ac:dyDescent="0.25">
      <c r="B8" s="28" t="s">
        <v>544</v>
      </c>
      <c r="C8" s="28" t="s">
        <v>556</v>
      </c>
      <c r="D8" s="28" t="s">
        <v>545</v>
      </c>
      <c r="E8" s="28" t="s">
        <v>24</v>
      </c>
      <c r="F8" s="29">
        <f>VLOOKUP(N8,Revistas!$B$2:$H$63971,2,FALSE)</f>
        <v>1.33</v>
      </c>
      <c r="G8" s="29" t="str">
        <f>VLOOKUP(N8,Revistas!$B$2:$H$63971,3,FALSE)</f>
        <v>Q3</v>
      </c>
      <c r="H8" s="29" t="str">
        <f>VLOOKUP(N8,Revistas!$B$2:$H$63971,4,FALSE)</f>
        <v>MYCOLOGY - SCIE</v>
      </c>
      <c r="I8" s="29" t="str">
        <f>VLOOKUP(N8,Revistas!$B$2:$H$63971,5,FALSE)</f>
        <v>22/30</v>
      </c>
      <c r="J8" s="29" t="str">
        <f>VLOOKUP(N8,Revistas!$B$2:$H$63971,6,FALSE)</f>
        <v>NO</v>
      </c>
      <c r="K8" s="28" t="s">
        <v>547</v>
      </c>
      <c r="L8" s="28"/>
      <c r="M8" s="29" t="s">
        <v>140</v>
      </c>
      <c r="N8" s="29" t="s">
        <v>548</v>
      </c>
      <c r="O8" s="29" t="s">
        <v>546</v>
      </c>
      <c r="P8" s="29">
        <v>2018</v>
      </c>
      <c r="Q8" s="29"/>
      <c r="R8" s="29"/>
      <c r="S8" s="29"/>
      <c r="T8" s="29"/>
      <c r="U8" s="29">
        <v>29622510</v>
      </c>
    </row>
    <row r="9" spans="2:21" x14ac:dyDescent="0.25">
      <c r="B9" s="28" t="s">
        <v>519</v>
      </c>
      <c r="C9" s="28" t="s">
        <v>520</v>
      </c>
      <c r="D9" s="28" t="s">
        <v>521</v>
      </c>
      <c r="E9" s="28" t="s">
        <v>10</v>
      </c>
      <c r="F9" s="29">
        <f>VLOOKUP(N9,Revistas!$B$2:$H$63971,2,FALSE)</f>
        <v>4.3070000000000004</v>
      </c>
      <c r="G9" s="29" t="str">
        <f>VLOOKUP(N9,Revistas!$B$2:$H$63971,3,FALSE)</f>
        <v>Q1</v>
      </c>
      <c r="H9" s="29" t="str">
        <f>VLOOKUP(N9,Revistas!$B$2:$H$63971,4,FALSE)</f>
        <v>PHARMACOLOGY &amp; PHARMACY - SCIE;</v>
      </c>
      <c r="I9" s="29" t="str">
        <f>VLOOKUP(N9,Revistas!$B$2:$H$63971,5,FALSE)</f>
        <v>34/255</v>
      </c>
      <c r="J9" s="29" t="str">
        <f>VLOOKUP(N9,Revistas!$B$2:$H$63971,6,FALSE)</f>
        <v>NO</v>
      </c>
      <c r="K9" s="28" t="s">
        <v>522</v>
      </c>
      <c r="L9" s="28" t="s">
        <v>523</v>
      </c>
      <c r="M9" s="29">
        <v>0</v>
      </c>
      <c r="N9" s="29" t="s">
        <v>524</v>
      </c>
      <c r="O9" s="29" t="s">
        <v>33</v>
      </c>
      <c r="P9" s="29">
        <v>2018</v>
      </c>
      <c r="Q9" s="29">
        <v>51</v>
      </c>
      <c r="R9" s="29">
        <v>3</v>
      </c>
      <c r="S9" s="29">
        <v>511</v>
      </c>
      <c r="T9" s="29">
        <v>515</v>
      </c>
      <c r="U9" s="29">
        <v>29371104</v>
      </c>
    </row>
    <row r="10" spans="2:21" x14ac:dyDescent="0.25">
      <c r="B10" s="28" t="s">
        <v>102</v>
      </c>
      <c r="C10" s="28" t="s">
        <v>101</v>
      </c>
      <c r="D10" s="28" t="s">
        <v>103</v>
      </c>
      <c r="E10" s="28" t="s">
        <v>10</v>
      </c>
      <c r="F10" s="29">
        <f>VLOOKUP(N10,Revistas!$B$2:$H$63971,2,FALSE)</f>
        <v>2.0750000000000002</v>
      </c>
      <c r="G10" s="29" t="str">
        <f>VLOOKUP(N10,Revistas!$B$2:$H$63971,3,FALSE)</f>
        <v>Q2</v>
      </c>
      <c r="H10" s="29" t="str">
        <f>VLOOKUP(N10,Revistas!$B$2:$H$63971,4,FALSE)</f>
        <v>PUBLIC, ENVIRONMENTAL &amp; OCCUPATIONAL HEALTH - SCIE;</v>
      </c>
      <c r="I10" s="29" t="str">
        <f>VLOOKUP(N10,Revistas!$B$2:$H$63971,5,FALSE)</f>
        <v>72/176</v>
      </c>
      <c r="J10" s="29" t="str">
        <f>VLOOKUP(N10,Revistas!$B$2:$H$63971,6,FALSE)</f>
        <v>NO</v>
      </c>
      <c r="K10" s="28" t="s">
        <v>106</v>
      </c>
      <c r="L10" s="28"/>
      <c r="M10" s="29" t="s">
        <v>140</v>
      </c>
      <c r="N10" s="29" t="s">
        <v>107</v>
      </c>
      <c r="O10" s="29" t="s">
        <v>105</v>
      </c>
      <c r="P10" s="29">
        <v>2018</v>
      </c>
      <c r="Q10" s="29">
        <v>146</v>
      </c>
      <c r="R10" s="29">
        <v>5</v>
      </c>
      <c r="S10" s="29" t="s">
        <v>104</v>
      </c>
      <c r="T10" s="29"/>
      <c r="U10" s="29">
        <v>29458443</v>
      </c>
    </row>
    <row r="11" spans="2:21" x14ac:dyDescent="0.25">
      <c r="B11" s="28" t="s">
        <v>550</v>
      </c>
      <c r="C11" s="28" t="s">
        <v>549</v>
      </c>
      <c r="D11" s="28" t="s">
        <v>551</v>
      </c>
      <c r="E11" s="28" t="s">
        <v>10</v>
      </c>
      <c r="F11" s="29">
        <f>VLOOKUP(N11,Revistas!$B$2:$H$63971,2,FALSE)</f>
        <v>2.3769999999999998</v>
      </c>
      <c r="G11" s="29" t="str">
        <f>VLOOKUP(N11,Revistas!$B$2:$H$63971,3,FALSE)</f>
        <v>Q1</v>
      </c>
      <c r="H11" s="29" t="str">
        <f>VLOOKUP(N11,Revistas!$B$2:$H$63971,4,FALSE)</f>
        <v>VETERINARY SCIENCES - SCIE;</v>
      </c>
      <c r="I11" s="29" t="str">
        <f>VLOOKUP(N11,Revistas!$B$2:$H$63971,5,FALSE)</f>
        <v>8/136</v>
      </c>
      <c r="J11" s="29" t="str">
        <f>VLOOKUP(N11,Revistas!$B$2:$H$63971,6,FALSE)</f>
        <v>SI</v>
      </c>
      <c r="K11" s="28" t="s">
        <v>554</v>
      </c>
      <c r="L11" s="28"/>
      <c r="M11" s="29" t="s">
        <v>140</v>
      </c>
      <c r="N11" s="29" t="s">
        <v>555</v>
      </c>
      <c r="O11" s="29" t="s">
        <v>553</v>
      </c>
      <c r="P11" s="29">
        <v>2018</v>
      </c>
      <c r="Q11" s="29">
        <v>56</v>
      </c>
      <c r="R11" s="29">
        <v>3</v>
      </c>
      <c r="S11" s="29" t="s">
        <v>552</v>
      </c>
      <c r="T11" s="29"/>
      <c r="U11" s="29">
        <v>28992262</v>
      </c>
    </row>
    <row r="12" spans="2:21" x14ac:dyDescent="0.25">
      <c r="B12" s="28" t="s">
        <v>515</v>
      </c>
      <c r="C12" s="28" t="s">
        <v>516</v>
      </c>
      <c r="D12" s="28" t="s">
        <v>434</v>
      </c>
      <c r="E12" s="28" t="s">
        <v>24</v>
      </c>
      <c r="F12" s="29">
        <f>VLOOKUP(N12,Revistas!$B$2:$H$63971,2,FALSE)</f>
        <v>1.714</v>
      </c>
      <c r="G12" s="29" t="str">
        <f>VLOOKUP(N12,Revistas!$B$2:$H$63971,3,FALSE)</f>
        <v>Q3</v>
      </c>
      <c r="H12" s="29" t="str">
        <f>VLOOKUP(N12,Revistas!$B$2:$H$63971,4,FALSE)</f>
        <v>MICROBIOLOGY</v>
      </c>
      <c r="I12" s="29" t="str">
        <f>VLOOKUP(N12,Revistas!$B$2:$H$63971,5,FALSE)</f>
        <v>88/124</v>
      </c>
      <c r="J12" s="29" t="str">
        <f>VLOOKUP(N12,Revistas!$B$2:$H$63971,6,FALSE)</f>
        <v>NO</v>
      </c>
      <c r="K12" s="28" t="s">
        <v>517</v>
      </c>
      <c r="L12" s="28" t="s">
        <v>518</v>
      </c>
      <c r="M12" s="29">
        <v>0</v>
      </c>
      <c r="N12" s="29" t="s">
        <v>437</v>
      </c>
      <c r="O12" s="29" t="s">
        <v>21</v>
      </c>
      <c r="P12" s="29">
        <v>2018</v>
      </c>
      <c r="Q12" s="29">
        <v>36</v>
      </c>
      <c r="R12" s="29">
        <v>4</v>
      </c>
      <c r="S12" s="29">
        <v>253</v>
      </c>
      <c r="T12" s="29">
        <v>255</v>
      </c>
      <c r="U12" s="29">
        <v>28807392</v>
      </c>
    </row>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9</v>
      </c>
      <c r="D371" s="15" t="s">
        <v>10</v>
      </c>
      <c r="E371" s="16">
        <f>DSUM(A1:U366,F1,D370:D371)</f>
        <v>28.311999999999998</v>
      </c>
      <c r="F371" s="16" t="s">
        <v>10</v>
      </c>
      <c r="G371" s="16" t="s">
        <v>1638</v>
      </c>
      <c r="H371" s="16">
        <f>DCOUNTA(A1:U366,G1,F370:G371)</f>
        <v>5</v>
      </c>
      <c r="I371" s="16" t="s">
        <v>10</v>
      </c>
      <c r="J371" s="16" t="s">
        <v>1592</v>
      </c>
      <c r="K371" s="16">
        <f>DCOUNTA(A1:U366,J1,I370:J371)</f>
        <v>2</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2</v>
      </c>
      <c r="D374" s="15" t="s">
        <v>24</v>
      </c>
      <c r="E374" s="16">
        <f>DSUM(A1:U366,F1,D373:D374)</f>
        <v>3.044</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9</v>
      </c>
      <c r="D390" s="19" t="s">
        <v>4699</v>
      </c>
      <c r="E390" s="19">
        <f>E371</f>
        <v>28.311999999999998</v>
      </c>
      <c r="F390" s="18">
        <f>H371</f>
        <v>5</v>
      </c>
      <c r="G390" s="18">
        <f>K371</f>
        <v>2</v>
      </c>
      <c r="H390" s="16"/>
      <c r="I390" s="16"/>
      <c r="J390" s="16"/>
      <c r="K390" s="16"/>
      <c r="L390" s="16"/>
      <c r="M390" s="16"/>
      <c r="N390" s="16"/>
      <c r="O390" s="17"/>
      <c r="P390" s="16"/>
      <c r="Q390" s="16"/>
      <c r="R390" s="16"/>
      <c r="S390" s="16"/>
      <c r="T390" s="16"/>
      <c r="U390" s="16"/>
    </row>
    <row r="391" spans="2:52" s="15" customFormat="1" ht="15.75" x14ac:dyDescent="0.3">
      <c r="C391" s="18">
        <f>C374</f>
        <v>2</v>
      </c>
      <c r="D391" s="19" t="s">
        <v>4700</v>
      </c>
      <c r="E391" s="19">
        <f>E374</f>
        <v>3.044</v>
      </c>
      <c r="F391" s="18">
        <f>H374</f>
        <v>0</v>
      </c>
      <c r="G391" s="18">
        <f>K374</f>
        <v>0</v>
      </c>
      <c r="H391" s="16"/>
      <c r="I391" s="16"/>
      <c r="J391" s="16"/>
      <c r="K391" s="16"/>
      <c r="L391" s="16"/>
      <c r="M391" s="16"/>
      <c r="N391" s="16"/>
      <c r="O391" s="17"/>
      <c r="P391" s="16"/>
      <c r="Q391" s="16"/>
      <c r="R391" s="16"/>
      <c r="S391" s="16"/>
      <c r="T391" s="16"/>
      <c r="U391" s="16"/>
    </row>
    <row r="392" spans="2:52" s="15" customFormat="1" ht="15.75" x14ac:dyDescent="0.3">
      <c r="C392" s="20"/>
      <c r="D392" s="25" t="s">
        <v>4704</v>
      </c>
      <c r="E392" s="25">
        <f>E390</f>
        <v>28.311999999999998</v>
      </c>
      <c r="F392" s="20"/>
      <c r="G392" s="16"/>
      <c r="H392" s="16"/>
      <c r="I392" s="16"/>
      <c r="J392" s="16"/>
      <c r="K392" s="16"/>
      <c r="L392" s="16"/>
      <c r="M392" s="16"/>
      <c r="N392" s="16"/>
      <c r="O392" s="17"/>
      <c r="P392" s="16"/>
      <c r="Q392" s="16"/>
      <c r="R392" s="16"/>
      <c r="S392" s="16"/>
      <c r="T392" s="16"/>
      <c r="U392" s="16"/>
    </row>
    <row r="393" spans="2:52" s="15" customFormat="1" ht="15.75" x14ac:dyDescent="0.3">
      <c r="C393" s="20"/>
      <c r="D393" s="25" t="s">
        <v>4705</v>
      </c>
      <c r="E393" s="25">
        <f>E390+E391</f>
        <v>31.355999999999998</v>
      </c>
      <c r="F393" s="16"/>
      <c r="G393" s="16"/>
      <c r="H393" s="16"/>
      <c r="I393" s="16"/>
      <c r="J393" s="16"/>
      <c r="K393" s="16"/>
      <c r="L393" s="16"/>
      <c r="M393" s="16"/>
      <c r="N393" s="16"/>
      <c r="O393" s="16"/>
      <c r="P393" s="16"/>
      <c r="Q393" s="16"/>
      <c r="R393" s="16"/>
      <c r="S393" s="16"/>
      <c r="T393" s="16"/>
      <c r="U393" s="16"/>
    </row>
    <row r="399" spans="2:52" x14ac:dyDescent="0.25">
      <c r="C399" s="15"/>
    </row>
  </sheetData>
  <sortState ref="B2:U13">
    <sortCondition ref="B2:B365"/>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AZ400"/>
  <sheetViews>
    <sheetView workbookViewId="0">
      <selection activeCell="B365" sqref="B1:U365"/>
    </sheetView>
  </sheetViews>
  <sheetFormatPr baseColWidth="10" defaultRowHeight="15" x14ac:dyDescent="0.25"/>
  <cols>
    <col min="1" max="3" width="11.42578125" style="21"/>
    <col min="4" max="4" width="34.140625" style="21" customWidth="1"/>
    <col min="5" max="5" width="13.425781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49"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49" x14ac:dyDescent="0.25">
      <c r="B2" s="28" t="s">
        <v>557</v>
      </c>
      <c r="C2" s="28" t="s">
        <v>558</v>
      </c>
      <c r="D2" s="28" t="s">
        <v>559</v>
      </c>
      <c r="E2" s="28" t="s">
        <v>10</v>
      </c>
      <c r="F2" s="29">
        <f>VLOOKUP(N2,Revistas!$B$2:$H$63971,2,FALSE)</f>
        <v>4.8179999999999996</v>
      </c>
      <c r="G2" s="29" t="str">
        <f>VLOOKUP(N2,Revistas!$B$2:$H$63971,3,FALSE)</f>
        <v>Q1</v>
      </c>
      <c r="H2" s="29" t="str">
        <f>VLOOKUP(N2,Revistas!$B$2:$H$63971,4,FALSE)</f>
        <v>RHEUMATOLOGY - SCIE</v>
      </c>
      <c r="I2" s="29" t="str">
        <f>VLOOKUP(N2,Revistas!$B$2:$H$63971,5,FALSE)</f>
        <v>4 DE 30</v>
      </c>
      <c r="J2" s="29" t="str">
        <f>VLOOKUP(N2,Revistas!$B$2:$H$63971,6,FALSE)</f>
        <v>NO</v>
      </c>
      <c r="K2" s="28" t="s">
        <v>560</v>
      </c>
      <c r="L2" s="28" t="s">
        <v>561</v>
      </c>
      <c r="M2" s="29">
        <v>0</v>
      </c>
      <c r="N2" s="29" t="s">
        <v>562</v>
      </c>
      <c r="O2" s="29" t="s">
        <v>21</v>
      </c>
      <c r="P2" s="29">
        <v>2018</v>
      </c>
      <c r="Q2" s="29">
        <v>57</v>
      </c>
      <c r="R2" s="29">
        <v>4</v>
      </c>
      <c r="S2" s="29">
        <v>688</v>
      </c>
      <c r="T2" s="29">
        <v>693</v>
      </c>
      <c r="U2" s="29">
        <v>29365183</v>
      </c>
    </row>
    <row r="3" spans="2:49" x14ac:dyDescent="0.25">
      <c r="B3" s="28" t="s">
        <v>4443</v>
      </c>
      <c r="C3" s="28" t="s">
        <v>4444</v>
      </c>
      <c r="D3" s="28" t="s">
        <v>4445</v>
      </c>
      <c r="E3" s="28" t="s">
        <v>4378</v>
      </c>
      <c r="F3" s="29">
        <f>VLOOKUP(N3,Revistas!$B$2:$H$63971,2,FALSE)</f>
        <v>3.6840000000000002</v>
      </c>
      <c r="G3" s="29" t="str">
        <f>VLOOKUP(N3,Revistas!$B$2:$H$63971,3,FALSE)</f>
        <v>Q1</v>
      </c>
      <c r="H3" s="29" t="str">
        <f>VLOOKUP(N3,Revistas!$B$2:$H$63971,4,FALSE)</f>
        <v>BIOTECHNOLOGY &amp; APPLIED MICROBIOLOGY - SCIE;</v>
      </c>
      <c r="I3" s="29" t="str">
        <f>VLOOKUP(N3,Revistas!$B$2:$H$63971,5,FALSE)</f>
        <v>37/160</v>
      </c>
      <c r="J3" s="29" t="str">
        <f>VLOOKUP(N3,Revistas!$B$2:$H$63971,6,FALSE)</f>
        <v>NO</v>
      </c>
      <c r="K3" s="28" t="s">
        <v>4446</v>
      </c>
      <c r="L3" s="28"/>
      <c r="M3" s="29" t="s">
        <v>140</v>
      </c>
      <c r="N3" s="29" t="s">
        <v>4447</v>
      </c>
      <c r="O3" s="29" t="s">
        <v>4448</v>
      </c>
      <c r="P3" s="29">
        <v>2018</v>
      </c>
      <c r="Q3" s="29"/>
      <c r="R3" s="29"/>
      <c r="S3" s="34">
        <v>43374</v>
      </c>
      <c r="T3" s="29"/>
      <c r="U3" s="29">
        <v>29533116</v>
      </c>
    </row>
    <row r="4" spans="2:49" x14ac:dyDescent="0.25">
      <c r="B4" s="28" t="s">
        <v>579</v>
      </c>
      <c r="C4" s="28" t="s">
        <v>580</v>
      </c>
      <c r="D4" s="28" t="s">
        <v>559</v>
      </c>
      <c r="E4" s="28" t="s">
        <v>10</v>
      </c>
      <c r="F4" s="29">
        <f>VLOOKUP(N4,Revistas!$B$2:$H$63971,2,FALSE)</f>
        <v>4.8179999999999996</v>
      </c>
      <c r="G4" s="29" t="str">
        <f>VLOOKUP(N4,Revistas!$B$2:$H$63971,3,FALSE)</f>
        <v>Q1</v>
      </c>
      <c r="H4" s="29" t="str">
        <f>VLOOKUP(N4,Revistas!$B$2:$H$63971,4,FALSE)</f>
        <v>RHEUMATOLOGY - SCIE</v>
      </c>
      <c r="I4" s="29" t="str">
        <f>VLOOKUP(N4,Revistas!$B$2:$H$63971,5,FALSE)</f>
        <v>4 DE 30</v>
      </c>
      <c r="J4" s="29" t="str">
        <f>VLOOKUP(N4,Revistas!$B$2:$H$63971,6,FALSE)</f>
        <v>NO</v>
      </c>
      <c r="K4" s="28" t="s">
        <v>581</v>
      </c>
      <c r="L4" s="28" t="s">
        <v>582</v>
      </c>
      <c r="M4" s="29">
        <v>0</v>
      </c>
      <c r="N4" s="29" t="s">
        <v>562</v>
      </c>
      <c r="O4" s="29" t="s">
        <v>224</v>
      </c>
      <c r="P4" s="29">
        <v>2018</v>
      </c>
      <c r="Q4" s="29">
        <v>57</v>
      </c>
      <c r="R4" s="29">
        <v>2</v>
      </c>
      <c r="S4" s="29">
        <v>318</v>
      </c>
      <c r="T4" s="29">
        <v>321</v>
      </c>
      <c r="U4" s="29">
        <v>29112741</v>
      </c>
    </row>
    <row r="5" spans="2:49" x14ac:dyDescent="0.25">
      <c r="B5" s="28" t="s">
        <v>569</v>
      </c>
      <c r="C5" s="28" t="s">
        <v>570</v>
      </c>
      <c r="D5" s="28" t="s">
        <v>495</v>
      </c>
      <c r="E5" s="28" t="s">
        <v>10</v>
      </c>
      <c r="F5" s="29">
        <f>VLOOKUP(N5,Revistas!$B$2:$H$63971,2,FALSE)</f>
        <v>8.2159999999999993</v>
      </c>
      <c r="G5" s="29" t="str">
        <f>VLOOKUP(N5,Revistas!$B$2:$H$63971,3,FALSE)</f>
        <v>Q1</v>
      </c>
      <c r="H5" s="29" t="str">
        <f>VLOOKUP(N5,Revistas!$B$2:$H$63971,4,FALSE)</f>
        <v>IMMUNOLOGY - SCIE;</v>
      </c>
      <c r="I5" s="29" t="str">
        <f>VLOOKUP(N5,Revistas!$B$2:$H$63971,5,FALSE)</f>
        <v>15/150</v>
      </c>
      <c r="J5" s="29" t="str">
        <f>VLOOKUP(N5,Revistas!$B$2:$H$63971,6,FALSE)</f>
        <v>SI</v>
      </c>
      <c r="K5" s="28" t="s">
        <v>571</v>
      </c>
      <c r="L5" s="28" t="s">
        <v>572</v>
      </c>
      <c r="M5" s="29">
        <v>0</v>
      </c>
      <c r="N5" s="29" t="s">
        <v>496</v>
      </c>
      <c r="O5" s="30">
        <v>42036</v>
      </c>
      <c r="P5" s="29">
        <v>2018</v>
      </c>
      <c r="Q5" s="29">
        <v>66</v>
      </c>
      <c r="R5" s="29">
        <v>4</v>
      </c>
      <c r="S5" s="29">
        <v>594</v>
      </c>
      <c r="T5" s="29">
        <v>603</v>
      </c>
      <c r="U5" s="29">
        <v>29029056</v>
      </c>
    </row>
    <row r="6" spans="2:49" x14ac:dyDescent="0.25">
      <c r="B6" s="28" t="s">
        <v>593</v>
      </c>
      <c r="C6" s="28" t="s">
        <v>594</v>
      </c>
      <c r="D6" s="28" t="s">
        <v>595</v>
      </c>
      <c r="E6" s="28" t="s">
        <v>44</v>
      </c>
      <c r="F6" s="29">
        <f>VLOOKUP(N6,Revistas!$B$2:$H$63971,2,FALSE)</f>
        <v>3.15</v>
      </c>
      <c r="G6" s="29" t="str">
        <f>VLOOKUP(N6,Revistas!$B$2:$H$63971,3,FALSE)</f>
        <v>Q2</v>
      </c>
      <c r="H6" s="29" t="str">
        <f>VLOOKUP(N6,Revistas!$B$2:$H$63971,4,FALSE)</f>
        <v>RHEUMATOLOGY - SCIE</v>
      </c>
      <c r="I6" s="29" t="str">
        <f>VLOOKUP(N6,Revistas!$B$2:$H$63971,5,FALSE)</f>
        <v>13 DE 30</v>
      </c>
      <c r="J6" s="29" t="str">
        <f>VLOOKUP(N6,Revistas!$B$2:$H$63971,6,FALSE)</f>
        <v>NO</v>
      </c>
      <c r="K6" s="28" t="s">
        <v>596</v>
      </c>
      <c r="L6" s="28" t="s">
        <v>597</v>
      </c>
      <c r="M6" s="29">
        <v>0</v>
      </c>
      <c r="N6" s="29" t="s">
        <v>598</v>
      </c>
      <c r="O6" s="29" t="s">
        <v>599</v>
      </c>
      <c r="P6" s="29">
        <v>2018</v>
      </c>
      <c r="Q6" s="29">
        <v>45</v>
      </c>
      <c r="R6" s="29">
        <v>1</v>
      </c>
      <c r="S6" s="29">
        <v>6</v>
      </c>
      <c r="T6" s="29">
        <v>13</v>
      </c>
      <c r="U6" s="29">
        <v>29142032</v>
      </c>
    </row>
    <row r="7" spans="2:49" x14ac:dyDescent="0.25">
      <c r="B7" s="28" t="s">
        <v>601</v>
      </c>
      <c r="C7" s="28" t="s">
        <v>600</v>
      </c>
      <c r="D7" s="28" t="s">
        <v>612</v>
      </c>
      <c r="E7" s="28" t="s">
        <v>24</v>
      </c>
      <c r="F7" s="29">
        <f>VLOOKUP(N7,Revistas!$B$2:$H$63971,2,FALSE)</f>
        <v>4.7060000000000004</v>
      </c>
      <c r="G7" s="29" t="str">
        <f>VLOOKUP(N7,Revistas!$B$2:$H$63971,3,FALSE)</f>
        <v>Q1</v>
      </c>
      <c r="H7" s="29" t="str">
        <f>VLOOKUP(N7,Revistas!$B$2:$H$63971,4,FALSE)</f>
        <v>DERMATOLOGY</v>
      </c>
      <c r="I7" s="29" t="str">
        <f>VLOOKUP(N7,Revistas!$B$2:$H$63971,5,FALSE)</f>
        <v>5 DE 63</v>
      </c>
      <c r="J7" s="29" t="str">
        <f>VLOOKUP(N7,Revistas!$B$2:$H$63971,6,FALSE)</f>
        <v>SI</v>
      </c>
      <c r="K7" s="28" t="s">
        <v>603</v>
      </c>
      <c r="L7" s="28"/>
      <c r="M7" s="29" t="s">
        <v>140</v>
      </c>
      <c r="N7" s="29" t="s">
        <v>604</v>
      </c>
      <c r="O7" s="29" t="s">
        <v>602</v>
      </c>
      <c r="P7" s="29">
        <v>2018</v>
      </c>
      <c r="Q7" s="29"/>
      <c r="R7" s="29"/>
      <c r="S7" s="29"/>
      <c r="T7" s="29"/>
      <c r="U7" s="29">
        <v>29526036</v>
      </c>
    </row>
    <row r="8" spans="2:49" x14ac:dyDescent="0.25">
      <c r="B8" s="28" t="s">
        <v>606</v>
      </c>
      <c r="C8" s="28" t="s">
        <v>605</v>
      </c>
      <c r="D8" s="28" t="s">
        <v>607</v>
      </c>
      <c r="E8" s="28" t="s">
        <v>10</v>
      </c>
      <c r="F8" s="29">
        <f>VLOOKUP(N8,Revistas!$B$2:$H$63971,2,FALSE)</f>
        <v>2.6339999999999999</v>
      </c>
      <c r="G8" s="29" t="str">
        <f>VLOOKUP(N8,Revistas!$B$2:$H$63971,3,FALSE)</f>
        <v>Q3</v>
      </c>
      <c r="H8" s="29" t="str">
        <f>VLOOKUP(N8,Revistas!$B$2:$H$63971,4,FALSE)</f>
        <v>RHEUMATOLOGY - SCIE</v>
      </c>
      <c r="I8" s="29" t="str">
        <f>VLOOKUP(N8,Revistas!$B$2:$H$63971,5,FALSE)</f>
        <v>16 DE 30</v>
      </c>
      <c r="J8" s="29" t="str">
        <f>VLOOKUP(N8,Revistas!$B$2:$H$63971,6,FALSE)</f>
        <v>NO</v>
      </c>
      <c r="K8" s="28" t="s">
        <v>610</v>
      </c>
      <c r="L8" s="28"/>
      <c r="M8" s="29" t="s">
        <v>140</v>
      </c>
      <c r="N8" s="29" t="s">
        <v>611</v>
      </c>
      <c r="O8" s="29" t="s">
        <v>609</v>
      </c>
      <c r="P8" s="29">
        <v>2018</v>
      </c>
      <c r="Q8" s="29">
        <v>36</v>
      </c>
      <c r="R8" s="29">
        <v>1</v>
      </c>
      <c r="S8" s="29" t="s">
        <v>608</v>
      </c>
      <c r="T8" s="29"/>
      <c r="U8" s="29">
        <v>28980904</v>
      </c>
    </row>
    <row r="9" spans="2:49" x14ac:dyDescent="0.25">
      <c r="B9" s="28" t="s">
        <v>583</v>
      </c>
      <c r="C9" s="28" t="s">
        <v>584</v>
      </c>
      <c r="D9" s="28" t="s">
        <v>585</v>
      </c>
      <c r="E9" s="28" t="s">
        <v>10</v>
      </c>
      <c r="F9" s="29" t="str">
        <f>VLOOKUP(N9,Revistas!$B$2:$H$63971,2,FALSE)</f>
        <v>NO TIENE</v>
      </c>
      <c r="G9" s="29" t="str">
        <f>VLOOKUP(N9,Revistas!$B$2:$H$63971,3,FALSE)</f>
        <v>NO TIENE</v>
      </c>
      <c r="H9" s="29" t="str">
        <f>VLOOKUP(N9,Revistas!$B$2:$H$63971,4,FALSE)</f>
        <v>NO TIENE</v>
      </c>
      <c r="I9" s="29" t="str">
        <f>VLOOKUP(N9,Revistas!$B$2:$H$63971,5,FALSE)</f>
        <v>NO TIENE</v>
      </c>
      <c r="J9" s="29" t="str">
        <f>VLOOKUP(N9,Revistas!$B$2:$H$63971,6,FALSE)</f>
        <v>NO</v>
      </c>
      <c r="K9" s="28" t="s">
        <v>586</v>
      </c>
      <c r="L9" s="28" t="s">
        <v>587</v>
      </c>
      <c r="M9" s="29">
        <v>0</v>
      </c>
      <c r="N9" s="29" t="s">
        <v>588</v>
      </c>
      <c r="O9" s="29" t="s">
        <v>589</v>
      </c>
      <c r="P9" s="29">
        <v>2018</v>
      </c>
      <c r="Q9" s="29">
        <v>14</v>
      </c>
      <c r="R9" s="29">
        <v>1</v>
      </c>
      <c r="S9" s="29">
        <v>9</v>
      </c>
      <c r="T9" s="29">
        <v>19</v>
      </c>
      <c r="U9" s="29">
        <v>28029551</v>
      </c>
    </row>
    <row r="10" spans="2:49" x14ac:dyDescent="0.25">
      <c r="B10" s="28" t="s">
        <v>563</v>
      </c>
      <c r="C10" s="28" t="s">
        <v>564</v>
      </c>
      <c r="D10" s="28" t="s">
        <v>565</v>
      </c>
      <c r="E10" s="28" t="s">
        <v>24</v>
      </c>
      <c r="F10" s="29">
        <f>VLOOKUP(N10,Revistas!$B$2:$H$63971,2,FALSE)</f>
        <v>12.811</v>
      </c>
      <c r="G10" s="29" t="str">
        <f>VLOOKUP(N10,Revistas!$B$2:$H$63971,3,FALSE)</f>
        <v>Q1</v>
      </c>
      <c r="H10" s="29" t="str">
        <f>VLOOKUP(N10,Revistas!$B$2:$H$63971,4,FALSE)</f>
        <v>RHEUMATOLOGY - SCIE</v>
      </c>
      <c r="I10" s="29" t="str">
        <f>VLOOKUP(N10,Revistas!$B$2:$H$63971,5,FALSE)</f>
        <v>1 DE 30</v>
      </c>
      <c r="J10" s="29" t="str">
        <f>VLOOKUP(N10,Revistas!$B$2:$H$63971,6,FALSE)</f>
        <v>SI</v>
      </c>
      <c r="K10" s="28" t="s">
        <v>566</v>
      </c>
      <c r="L10" s="28" t="s">
        <v>567</v>
      </c>
      <c r="M10" s="29">
        <v>0</v>
      </c>
      <c r="N10" s="29" t="s">
        <v>568</v>
      </c>
      <c r="O10" s="29" t="s">
        <v>33</v>
      </c>
      <c r="P10" s="29">
        <v>2018</v>
      </c>
      <c r="Q10" s="29">
        <v>77</v>
      </c>
      <c r="R10" s="29">
        <v>3</v>
      </c>
      <c r="S10" s="29"/>
      <c r="T10" s="29"/>
      <c r="U10" s="29">
        <v>28258059</v>
      </c>
    </row>
    <row r="11" spans="2:49" x14ac:dyDescent="0.25">
      <c r="B11" s="28" t="s">
        <v>590</v>
      </c>
      <c r="C11" s="28" t="s">
        <v>591</v>
      </c>
      <c r="D11" s="28" t="s">
        <v>585</v>
      </c>
      <c r="E11" s="28" t="s">
        <v>10</v>
      </c>
      <c r="F11" s="29" t="str">
        <f>VLOOKUP(N11,Revistas!$B$2:$H$63971,2,FALSE)</f>
        <v>NO TIENE</v>
      </c>
      <c r="G11" s="29" t="str">
        <f>VLOOKUP(N11,Revistas!$B$2:$H$63971,3,FALSE)</f>
        <v>NO TIENE</v>
      </c>
      <c r="H11" s="29" t="str">
        <f>VLOOKUP(N11,Revistas!$B$2:$H$63971,4,FALSE)</f>
        <v>NO TIENE</v>
      </c>
      <c r="I11" s="29" t="str">
        <f>VLOOKUP(N11,Revistas!$B$2:$H$63971,5,FALSE)</f>
        <v>NO TIENE</v>
      </c>
      <c r="J11" s="29" t="str">
        <f>VLOOKUP(N11,Revistas!$B$2:$H$63971,6,FALSE)</f>
        <v>NO</v>
      </c>
      <c r="K11" s="28" t="s">
        <v>592</v>
      </c>
      <c r="L11" s="28" t="s">
        <v>587</v>
      </c>
      <c r="M11" s="29">
        <v>0</v>
      </c>
      <c r="N11" s="29" t="s">
        <v>588</v>
      </c>
      <c r="O11" s="29" t="s">
        <v>589</v>
      </c>
      <c r="P11" s="29">
        <v>2018</v>
      </c>
      <c r="Q11" s="29">
        <v>14</v>
      </c>
      <c r="R11" s="29">
        <v>1</v>
      </c>
      <c r="S11" s="29">
        <v>27</v>
      </c>
      <c r="T11" s="29">
        <v>35</v>
      </c>
      <c r="U11" s="29">
        <v>28277255</v>
      </c>
      <c r="AW11" s="24"/>
    </row>
    <row r="12" spans="2:49" x14ac:dyDescent="0.25">
      <c r="B12" s="28" t="s">
        <v>573</v>
      </c>
      <c r="C12" s="28" t="s">
        <v>574</v>
      </c>
      <c r="D12" s="28" t="s">
        <v>575</v>
      </c>
      <c r="E12" s="28" t="s">
        <v>10</v>
      </c>
      <c r="F12" s="29">
        <f>VLOOKUP(N12,Revistas!$B$2:$H$63971,2,FALSE)</f>
        <v>2.65</v>
      </c>
      <c r="G12" s="29" t="str">
        <f>VLOOKUP(N12,Revistas!$B$2:$H$63971,3,FALSE)</f>
        <v>Q2</v>
      </c>
      <c r="H12" s="29" t="str">
        <f>VLOOKUP(N12,Revistas!$B$2:$H$63971,4,FALSE)</f>
        <v>HEMATOLOGY</v>
      </c>
      <c r="I12" s="29" t="str">
        <f>VLOOKUP(N12,Revistas!$B$2:$H$63971,5,FALSE)</f>
        <v>34/70</v>
      </c>
      <c r="J12" s="29" t="str">
        <f>VLOOKUP(N12,Revistas!$B$2:$H$63971,6,FALSE)</f>
        <v>NO</v>
      </c>
      <c r="K12" s="28" t="s">
        <v>576</v>
      </c>
      <c r="L12" s="28" t="s">
        <v>577</v>
      </c>
      <c r="M12" s="29">
        <v>0</v>
      </c>
      <c r="N12" s="29" t="s">
        <v>578</v>
      </c>
      <c r="O12" s="29" t="s">
        <v>224</v>
      </c>
      <c r="P12" s="29">
        <v>2018</v>
      </c>
      <c r="Q12" s="29">
        <v>162</v>
      </c>
      <c r="R12" s="29"/>
      <c r="S12" s="29">
        <v>38</v>
      </c>
      <c r="T12" s="29">
        <v>43</v>
      </c>
      <c r="U12" s="29">
        <v>29274563</v>
      </c>
    </row>
    <row r="14" spans="2:49" hidden="1" x14ac:dyDescent="0.25"/>
    <row r="15" spans="2:49" hidden="1" x14ac:dyDescent="0.25"/>
    <row r="16" spans="2:49"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8</v>
      </c>
      <c r="D371" s="15" t="s">
        <v>10</v>
      </c>
      <c r="E371" s="16">
        <f>DSUM(A1:U366,F1,D370:D371)</f>
        <v>26.819999999999997</v>
      </c>
      <c r="F371" s="16" t="s">
        <v>10</v>
      </c>
      <c r="G371" s="16" t="s">
        <v>1638</v>
      </c>
      <c r="H371" s="16">
        <f>DCOUNTA(A1:U366,G1,F370:G371)</f>
        <v>4</v>
      </c>
      <c r="I371" s="16" t="s">
        <v>10</v>
      </c>
      <c r="J371" s="16" t="s">
        <v>1592</v>
      </c>
      <c r="K371" s="16">
        <f>DCOUNTA(A1:U366,J1,I370:J371)</f>
        <v>1</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2</v>
      </c>
      <c r="D374" s="15" t="s">
        <v>24</v>
      </c>
      <c r="E374" s="16">
        <f>DSUM(A1:U366,F1,D373:D374)</f>
        <v>17.516999999999999</v>
      </c>
      <c r="F374" s="16" t="s">
        <v>24</v>
      </c>
      <c r="G374" s="16" t="s">
        <v>1638</v>
      </c>
      <c r="H374" s="16">
        <f>DCOUNTA(A1:U366,G1,F373:G374)</f>
        <v>2</v>
      </c>
      <c r="I374" s="16" t="s">
        <v>24</v>
      </c>
      <c r="J374" s="16" t="s">
        <v>1592</v>
      </c>
      <c r="K374" s="16">
        <f>DCOUNTA(A1:U366,J1,I373:J374)</f>
        <v>2</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1</v>
      </c>
      <c r="D387" s="15" t="s">
        <v>44</v>
      </c>
      <c r="E387" s="16">
        <f>DSUM(A1:U366,F1,D386:D387)</f>
        <v>3.15</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8</v>
      </c>
      <c r="D390" s="19" t="s">
        <v>4699</v>
      </c>
      <c r="E390" s="19">
        <f>E371</f>
        <v>26.819999999999997</v>
      </c>
      <c r="F390" s="18">
        <f>H371</f>
        <v>4</v>
      </c>
      <c r="G390" s="18">
        <f>K371</f>
        <v>1</v>
      </c>
      <c r="H390" s="16"/>
      <c r="I390" s="16"/>
      <c r="J390" s="16"/>
      <c r="K390" s="16"/>
      <c r="L390" s="16"/>
      <c r="M390" s="16"/>
      <c r="N390" s="16"/>
      <c r="O390" s="17"/>
      <c r="P390" s="16"/>
      <c r="Q390" s="16"/>
      <c r="R390" s="16"/>
      <c r="S390" s="16"/>
      <c r="T390" s="16"/>
      <c r="U390" s="16"/>
    </row>
    <row r="391" spans="2:52" s="15" customFormat="1" ht="15.75" x14ac:dyDescent="0.3">
      <c r="C391" s="18">
        <f>C374</f>
        <v>2</v>
      </c>
      <c r="D391" s="19" t="s">
        <v>4700</v>
      </c>
      <c r="E391" s="19">
        <f>E374</f>
        <v>17.516999999999999</v>
      </c>
      <c r="F391" s="18">
        <f>H374</f>
        <v>2</v>
      </c>
      <c r="G391" s="18">
        <f>K374</f>
        <v>2</v>
      </c>
      <c r="H391" s="16"/>
      <c r="I391" s="16"/>
      <c r="J391" s="16"/>
      <c r="K391" s="16"/>
      <c r="L391" s="16"/>
      <c r="M391" s="16"/>
      <c r="N391" s="16"/>
      <c r="O391" s="17"/>
      <c r="P391" s="16"/>
      <c r="Q391" s="16"/>
      <c r="R391" s="16"/>
      <c r="S391" s="16"/>
      <c r="T391" s="16"/>
      <c r="U391" s="16"/>
    </row>
    <row r="392" spans="2:52" s="15" customFormat="1" ht="15.75" x14ac:dyDescent="0.3">
      <c r="C392" s="18">
        <f>C387</f>
        <v>1</v>
      </c>
      <c r="D392" s="19" t="s">
        <v>4703</v>
      </c>
      <c r="E392" s="19">
        <f>E387</f>
        <v>3.15</v>
      </c>
      <c r="F392" s="18">
        <f>H387</f>
        <v>0</v>
      </c>
      <c r="G392" s="18">
        <f>K387</f>
        <v>0</v>
      </c>
      <c r="H392" s="16"/>
      <c r="I392" s="16"/>
      <c r="J392" s="16"/>
      <c r="K392" s="16"/>
      <c r="L392" s="16"/>
      <c r="M392" s="16"/>
      <c r="N392" s="16"/>
      <c r="O392" s="17"/>
      <c r="P392" s="16"/>
      <c r="Q392" s="16"/>
      <c r="R392" s="16"/>
      <c r="S392" s="16"/>
      <c r="T392" s="16"/>
      <c r="U392" s="16"/>
    </row>
    <row r="393" spans="2:52" s="15" customFormat="1" ht="15.75" x14ac:dyDescent="0.3">
      <c r="C393" s="20"/>
      <c r="D393" s="25" t="s">
        <v>4704</v>
      </c>
      <c r="E393" s="25">
        <f>E390</f>
        <v>26.819999999999997</v>
      </c>
      <c r="F393" s="20"/>
      <c r="G393" s="16"/>
      <c r="H393" s="16"/>
      <c r="I393" s="16"/>
      <c r="J393" s="16"/>
      <c r="K393" s="16"/>
      <c r="L393" s="16"/>
      <c r="M393" s="16"/>
      <c r="N393" s="16"/>
      <c r="O393" s="17"/>
      <c r="P393" s="16"/>
      <c r="Q393" s="16"/>
      <c r="R393" s="16"/>
      <c r="S393" s="16"/>
      <c r="T393" s="16"/>
      <c r="U393" s="16"/>
    </row>
    <row r="394" spans="2:52" s="15" customFormat="1" ht="15.75" x14ac:dyDescent="0.3">
      <c r="C394" s="20"/>
      <c r="D394" s="25" t="s">
        <v>4705</v>
      </c>
      <c r="E394" s="25">
        <f>E390+E391+E392</f>
        <v>47.486999999999995</v>
      </c>
      <c r="F394" s="16"/>
      <c r="G394" s="16"/>
      <c r="H394" s="16"/>
      <c r="I394" s="16"/>
      <c r="J394" s="16"/>
      <c r="K394" s="16"/>
      <c r="L394" s="16"/>
      <c r="M394" s="16"/>
      <c r="N394" s="16"/>
      <c r="O394" s="16"/>
      <c r="P394" s="16"/>
      <c r="Q394" s="16"/>
      <c r="R394" s="16"/>
      <c r="S394" s="16"/>
      <c r="T394" s="16"/>
      <c r="U394" s="16"/>
    </row>
    <row r="400" spans="2:52" x14ac:dyDescent="0.25">
      <c r="C400" s="15"/>
    </row>
  </sheetData>
  <sortState ref="B2:U13">
    <sortCondition ref="B2:B365"/>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AZ399"/>
  <sheetViews>
    <sheetView workbookViewId="0">
      <selection activeCell="B365" sqref="B1:U365"/>
    </sheetView>
  </sheetViews>
  <sheetFormatPr baseColWidth="10" defaultRowHeight="15" x14ac:dyDescent="0.25"/>
  <cols>
    <col min="1" max="3" width="11.42578125" style="21"/>
    <col min="4" max="4" width="34.140625" style="21" customWidth="1"/>
    <col min="5" max="5" width="14.425781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21" x14ac:dyDescent="0.25">
      <c r="B2" s="28" t="s">
        <v>636</v>
      </c>
      <c r="C2" s="28" t="s">
        <v>637</v>
      </c>
      <c r="D2" s="28" t="s">
        <v>638</v>
      </c>
      <c r="E2" s="28" t="s">
        <v>10</v>
      </c>
      <c r="F2" s="29">
        <f>VLOOKUP(N2,Revistas!$B$2:$H$63971,2,FALSE)</f>
        <v>6.2729999999999997</v>
      </c>
      <c r="G2" s="29" t="str">
        <f>VLOOKUP(N2,Revistas!$B$2:$H$63971,3,FALSE)</f>
        <v>Q1</v>
      </c>
      <c r="H2" s="29" t="str">
        <f>VLOOKUP(N2,Revistas!$B$2:$H$63971,4,FALSE)</f>
        <v>INFECTIOUS DISEASES - SCIE;</v>
      </c>
      <c r="I2" s="29" t="str">
        <f>VLOOKUP(N2,Revistas!$B$2:$H$63971,5,FALSE)</f>
        <v>7 DE 84</v>
      </c>
      <c r="J2" s="29" t="str">
        <f>VLOOKUP(N2,Revistas!$B$2:$H$63971,6,FALSE)</f>
        <v>SI</v>
      </c>
      <c r="K2" s="28" t="s">
        <v>639</v>
      </c>
      <c r="L2" s="28" t="s">
        <v>640</v>
      </c>
      <c r="M2" s="29">
        <v>0</v>
      </c>
      <c r="N2" s="29" t="s">
        <v>641</v>
      </c>
      <c r="O2" s="30">
        <v>36923</v>
      </c>
      <c r="P2" s="29">
        <v>2018</v>
      </c>
      <c r="Q2" s="29">
        <v>217</v>
      </c>
      <c r="R2" s="29">
        <v>3</v>
      </c>
      <c r="S2" s="29">
        <v>393</v>
      </c>
      <c r="T2" s="29">
        <v>404</v>
      </c>
      <c r="U2" s="29">
        <v>28973671</v>
      </c>
    </row>
    <row r="3" spans="2:21" x14ac:dyDescent="0.25">
      <c r="B3" s="28" t="s">
        <v>632</v>
      </c>
      <c r="C3" s="28" t="s">
        <v>633</v>
      </c>
      <c r="D3" s="28" t="s">
        <v>428</v>
      </c>
      <c r="E3" s="28" t="s">
        <v>10</v>
      </c>
      <c r="F3" s="29">
        <f>VLOOKUP(N3,Revistas!$B$2:$H$63971,2,FALSE)</f>
        <v>5.476</v>
      </c>
      <c r="G3" s="29" t="str">
        <f>VLOOKUP(N3,Revistas!$B$2:$H$63971,3,FALSE)</f>
        <v>Q1</v>
      </c>
      <c r="H3" s="29" t="str">
        <f>VLOOKUP(N3,Revistas!$B$2:$H$63971,4,FALSE)</f>
        <v>BIOCHEMISTRY &amp; MOLECULAR BIOLOGY</v>
      </c>
      <c r="I3" s="29" t="str">
        <f>VLOOKUP(N3,Revistas!$B$2:$H$63971,5,FALSE)</f>
        <v>45/286</v>
      </c>
      <c r="J3" s="29" t="str">
        <f>VLOOKUP(N3,Revistas!$B$2:$H$63971,6,FALSE)</f>
        <v>NO</v>
      </c>
      <c r="K3" s="28" t="s">
        <v>634</v>
      </c>
      <c r="L3" s="28" t="s">
        <v>635</v>
      </c>
      <c r="M3" s="29">
        <v>0</v>
      </c>
      <c r="N3" s="29" t="s">
        <v>431</v>
      </c>
      <c r="O3" s="29" t="s">
        <v>224</v>
      </c>
      <c r="P3" s="29">
        <v>2018</v>
      </c>
      <c r="Q3" s="29">
        <v>1864</v>
      </c>
      <c r="R3" s="29">
        <v>2</v>
      </c>
      <c r="S3" s="29">
        <v>325</v>
      </c>
      <c r="T3" s="29">
        <v>337</v>
      </c>
      <c r="U3" s="29">
        <v>29109031</v>
      </c>
    </row>
    <row r="4" spans="2:21" x14ac:dyDescent="0.25">
      <c r="B4" s="28" t="s">
        <v>643</v>
      </c>
      <c r="C4" s="28" t="s">
        <v>642</v>
      </c>
      <c r="D4" s="28" t="s">
        <v>644</v>
      </c>
      <c r="E4" s="28" t="s">
        <v>10</v>
      </c>
      <c r="F4" s="29">
        <f>VLOOKUP(N4,Revistas!$B$2:$H$63971,2,FALSE)</f>
        <v>3.3860000000000001</v>
      </c>
      <c r="G4" s="29" t="str">
        <f>VLOOKUP(N4,Revistas!$B$2:$H$63971,3,FALSE)</f>
        <v>Q2</v>
      </c>
      <c r="H4" s="29" t="str">
        <f>VLOOKUP(N4,Revistas!$B$2:$H$63971,4,FALSE)</f>
        <v>HEMATOLOGY - SCIE</v>
      </c>
      <c r="I4" s="29" t="str">
        <f>VLOOKUP(N4,Revistas!$B$2:$H$63971,5,FALSE)</f>
        <v>24/70</v>
      </c>
      <c r="J4" s="29" t="str">
        <f>VLOOKUP(N4,Revistas!$B$2:$H$63971,6,FALSE)</f>
        <v>NO</v>
      </c>
      <c r="K4" s="28" t="s">
        <v>646</v>
      </c>
      <c r="L4" s="28"/>
      <c r="M4" s="29" t="s">
        <v>140</v>
      </c>
      <c r="N4" s="29" t="s">
        <v>647</v>
      </c>
      <c r="O4" s="29" t="s">
        <v>645</v>
      </c>
      <c r="P4" s="29">
        <v>2018</v>
      </c>
      <c r="Q4" s="29"/>
      <c r="R4" s="29"/>
      <c r="S4" s="29"/>
      <c r="T4" s="29"/>
      <c r="U4" s="29">
        <v>29542132</v>
      </c>
    </row>
    <row r="5" spans="2:21" x14ac:dyDescent="0.25">
      <c r="B5" s="28" t="s">
        <v>619</v>
      </c>
      <c r="C5" s="28" t="s">
        <v>620</v>
      </c>
      <c r="D5" s="28" t="s">
        <v>621</v>
      </c>
      <c r="E5" s="28" t="s">
        <v>44</v>
      </c>
      <c r="F5" s="29">
        <f>VLOOKUP(N5,Revistas!$B$2:$H$63971,2,FALSE)</f>
        <v>2.714</v>
      </c>
      <c r="G5" s="29" t="str">
        <f>VLOOKUP(N5,Revistas!$B$2:$H$63971,3,FALSE)</f>
        <v>Q1</v>
      </c>
      <c r="H5" s="29" t="str">
        <f>VLOOKUP(N5,Revistas!$B$2:$H$63971,4,FALSE)</f>
        <v>MEDICINA, GENERAL &amp; INTERNAL</v>
      </c>
      <c r="I5" s="29" t="str">
        <f>VLOOKUP(N5,Revistas!$B$2:$H$63971,5,FALSE)</f>
        <v>34/154</v>
      </c>
      <c r="J5" s="29" t="str">
        <f>VLOOKUP(N5,Revistas!$B$2:$H$63971,6,FALSE)</f>
        <v>NO</v>
      </c>
      <c r="K5" s="28" t="s">
        <v>622</v>
      </c>
      <c r="L5" s="28" t="s">
        <v>623</v>
      </c>
      <c r="M5" s="29">
        <v>0</v>
      </c>
      <c r="N5" s="29" t="s">
        <v>624</v>
      </c>
      <c r="O5" s="29" t="s">
        <v>21</v>
      </c>
      <c r="P5" s="29">
        <v>2018</v>
      </c>
      <c r="Q5" s="29">
        <v>48</v>
      </c>
      <c r="R5" s="29">
        <v>4</v>
      </c>
      <c r="S5" s="29"/>
      <c r="T5" s="29" t="s">
        <v>625</v>
      </c>
      <c r="U5" s="29">
        <v>29394451</v>
      </c>
    </row>
    <row r="6" spans="2:21" x14ac:dyDescent="0.25">
      <c r="B6" s="28" t="s">
        <v>626</v>
      </c>
      <c r="C6" s="28" t="s">
        <v>627</v>
      </c>
      <c r="D6" s="28" t="s">
        <v>628</v>
      </c>
      <c r="E6" s="28" t="s">
        <v>10</v>
      </c>
      <c r="F6" s="29">
        <f>VLOOKUP(N6,Revistas!$B$2:$H$63971,2,FALSE)</f>
        <v>6.5129999999999999</v>
      </c>
      <c r="G6" s="29" t="str">
        <f>VLOOKUP(N6,Revistas!$B$2:$H$63971,3,FALSE)</f>
        <v>Q1</v>
      </c>
      <c r="H6" s="29" t="str">
        <f>VLOOKUP(N6,Revistas!$B$2:$H$63971,4,FALSE)</f>
        <v>ONCOLOGY</v>
      </c>
      <c r="I6" s="29" t="str">
        <f>VLOOKUP(N6,Revistas!$B$2:$H$63971,5,FALSE)</f>
        <v>24/217</v>
      </c>
      <c r="J6" s="29" t="str">
        <f>VLOOKUP(N6,Revistas!$B$2:$H$63971,6,FALSE)</f>
        <v>NO</v>
      </c>
      <c r="K6" s="28" t="s">
        <v>629</v>
      </c>
      <c r="L6" s="28" t="s">
        <v>630</v>
      </c>
      <c r="M6" s="29">
        <v>0</v>
      </c>
      <c r="N6" s="29" t="s">
        <v>631</v>
      </c>
      <c r="O6" s="30">
        <v>42036</v>
      </c>
      <c r="P6" s="29">
        <v>2018</v>
      </c>
      <c r="Q6" s="29">
        <v>142</v>
      </c>
      <c r="R6" s="29">
        <v>4</v>
      </c>
      <c r="S6" s="29">
        <v>792</v>
      </c>
      <c r="T6" s="29">
        <v>804</v>
      </c>
      <c r="U6" s="29">
        <v>29044515</v>
      </c>
    </row>
    <row r="7" spans="2:21" x14ac:dyDescent="0.25">
      <c r="B7" s="28" t="s">
        <v>613</v>
      </c>
      <c r="C7" s="28" t="s">
        <v>614</v>
      </c>
      <c r="D7" s="28" t="s">
        <v>615</v>
      </c>
      <c r="E7" s="28" t="s">
        <v>10</v>
      </c>
      <c r="F7" s="29">
        <f>VLOOKUP(N7,Revistas!$B$2:$H$63971,2,FALSE)</f>
        <v>6.3369999999999997</v>
      </c>
      <c r="G7" s="29" t="str">
        <f>VLOOKUP(N7,Revistas!$B$2:$H$63971,3,FALSE)</f>
        <v>Q1</v>
      </c>
      <c r="H7" s="29" t="str">
        <f>VLOOKUP(N7,Revistas!$B$2:$H$63971,4,FALSE)</f>
        <v>ENDOCRINOLOGY &amp; METABOLISM</v>
      </c>
      <c r="I7" s="29" t="str">
        <f>VLOOKUP(N7,Revistas!$B$2:$H$63971,5,FALSE)</f>
        <v>13/138</v>
      </c>
      <c r="J7" s="29" t="str">
        <f>VLOOKUP(N7,Revistas!$B$2:$H$63971,6,FALSE)</f>
        <v>SI</v>
      </c>
      <c r="K7" s="28" t="s">
        <v>616</v>
      </c>
      <c r="L7" s="28" t="s">
        <v>617</v>
      </c>
      <c r="M7" s="29">
        <v>0</v>
      </c>
      <c r="N7" s="29" t="s">
        <v>618</v>
      </c>
      <c r="O7" s="29" t="s">
        <v>14</v>
      </c>
      <c r="P7" s="29">
        <v>2018</v>
      </c>
      <c r="Q7" s="29">
        <v>28</v>
      </c>
      <c r="R7" s="29">
        <v>13</v>
      </c>
      <c r="S7" s="29">
        <v>1187</v>
      </c>
      <c r="T7" s="29">
        <v>1208</v>
      </c>
      <c r="U7" s="29">
        <v>29084443</v>
      </c>
    </row>
    <row r="8" spans="2:21" x14ac:dyDescent="0.25">
      <c r="B8" s="28" t="s">
        <v>649</v>
      </c>
      <c r="C8" s="28" t="s">
        <v>648</v>
      </c>
      <c r="D8" s="28" t="s">
        <v>4345</v>
      </c>
      <c r="E8" s="28" t="s">
        <v>10</v>
      </c>
      <c r="F8" s="29">
        <f>VLOOKUP(N8,Revistas!$B$2:$H$63971,2,FALSE)</f>
        <v>5.4870000000000001</v>
      </c>
      <c r="G8" s="29" t="str">
        <f>VLOOKUP(N8,Revistas!$B$2:$H$63971,3,FALSE)</f>
        <v>Q1</v>
      </c>
      <c r="H8" s="29" t="str">
        <f>VLOOKUP(N8,Revistas!$B$2:$H$63971,4,FALSE)</f>
        <v>NUTRITION &amp; DIETETICS - SCIE;</v>
      </c>
      <c r="I8" s="29" t="str">
        <f>VLOOKUP(N8,Revistas!$B$2:$H$63971,5,FALSE)</f>
        <v>5 DE 81</v>
      </c>
      <c r="J8" s="29" t="str">
        <f>VLOOKUP(N8,Revistas!$B$2:$H$63971,6,FALSE)</f>
        <v>SI</v>
      </c>
      <c r="K8" s="28" t="s">
        <v>652</v>
      </c>
      <c r="L8" s="28"/>
      <c r="M8" s="29" t="s">
        <v>140</v>
      </c>
      <c r="N8" s="29" t="s">
        <v>653</v>
      </c>
      <c r="O8" s="29" t="s">
        <v>651</v>
      </c>
      <c r="P8" s="29">
        <v>2018</v>
      </c>
      <c r="Q8" s="29"/>
      <c r="R8" s="29"/>
      <c r="S8" s="29"/>
      <c r="T8" s="29"/>
      <c r="U8" s="29">
        <v>29453462</v>
      </c>
    </row>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6</v>
      </c>
      <c r="D371" s="15" t="s">
        <v>10</v>
      </c>
      <c r="E371" s="16">
        <f>DSUM(A1:U366,F1,D370:D371)</f>
        <v>33.471999999999994</v>
      </c>
      <c r="F371" s="16" t="s">
        <v>10</v>
      </c>
      <c r="G371" s="16" t="s">
        <v>1638</v>
      </c>
      <c r="H371" s="16">
        <f>DCOUNTA(A1:U366,G1,F370:G371)</f>
        <v>5</v>
      </c>
      <c r="I371" s="16" t="s">
        <v>10</v>
      </c>
      <c r="J371" s="16" t="s">
        <v>1592</v>
      </c>
      <c r="K371" s="16">
        <f>DCOUNTA(A1:U366,J1,I370:J371)</f>
        <v>3</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1</v>
      </c>
      <c r="D387" s="15" t="s">
        <v>44</v>
      </c>
      <c r="E387" s="16">
        <f>DSUM(A1:U366,F1,D386:D387)</f>
        <v>2.714</v>
      </c>
      <c r="F387" s="16" t="s">
        <v>44</v>
      </c>
      <c r="G387" s="16" t="s">
        <v>1638</v>
      </c>
      <c r="H387" s="16">
        <f>DCOUNTA(A1:U366,G1,F386:G387)</f>
        <v>1</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6</v>
      </c>
      <c r="D390" s="19" t="s">
        <v>4699</v>
      </c>
      <c r="E390" s="19">
        <f>E371</f>
        <v>33.471999999999994</v>
      </c>
      <c r="F390" s="18">
        <f>H371</f>
        <v>5</v>
      </c>
      <c r="G390" s="18">
        <f>K371</f>
        <v>3</v>
      </c>
      <c r="H390" s="16"/>
      <c r="I390" s="16"/>
      <c r="J390" s="16"/>
      <c r="K390" s="16"/>
      <c r="L390" s="16"/>
      <c r="M390" s="16"/>
      <c r="N390" s="16"/>
      <c r="O390" s="17"/>
      <c r="P390" s="16"/>
      <c r="Q390" s="16"/>
      <c r="R390" s="16"/>
      <c r="S390" s="16"/>
      <c r="T390" s="16"/>
      <c r="U390" s="16"/>
    </row>
    <row r="391" spans="2:52" s="15" customFormat="1" ht="15.75" x14ac:dyDescent="0.3">
      <c r="C391" s="18">
        <f>C387</f>
        <v>1</v>
      </c>
      <c r="D391" s="19" t="s">
        <v>4703</v>
      </c>
      <c r="E391" s="19">
        <f>E387</f>
        <v>2.714</v>
      </c>
      <c r="F391" s="18">
        <f>H387</f>
        <v>1</v>
      </c>
      <c r="G391" s="18">
        <f>K387</f>
        <v>0</v>
      </c>
      <c r="H391" s="16"/>
      <c r="I391" s="16"/>
      <c r="J391" s="16"/>
      <c r="K391" s="16"/>
      <c r="L391" s="16"/>
      <c r="M391" s="16"/>
      <c r="N391" s="16"/>
      <c r="O391" s="17"/>
      <c r="P391" s="16"/>
      <c r="Q391" s="16"/>
      <c r="R391" s="16"/>
      <c r="S391" s="16"/>
      <c r="T391" s="16"/>
      <c r="U391" s="16"/>
    </row>
    <row r="392" spans="2:52" s="15" customFormat="1" ht="15.75" x14ac:dyDescent="0.3">
      <c r="C392" s="20"/>
      <c r="D392" s="25" t="s">
        <v>4704</v>
      </c>
      <c r="E392" s="25">
        <f>E390</f>
        <v>33.471999999999994</v>
      </c>
      <c r="F392" s="20"/>
      <c r="G392" s="16"/>
      <c r="H392" s="16"/>
      <c r="I392" s="16"/>
      <c r="J392" s="16"/>
      <c r="K392" s="16"/>
      <c r="L392" s="16"/>
      <c r="M392" s="16"/>
      <c r="N392" s="16"/>
      <c r="O392" s="17"/>
      <c r="P392" s="16"/>
      <c r="Q392" s="16"/>
      <c r="R392" s="16"/>
      <c r="S392" s="16"/>
      <c r="T392" s="16"/>
      <c r="U392" s="16"/>
    </row>
    <row r="393" spans="2:52" s="15" customFormat="1" ht="15.75" x14ac:dyDescent="0.3">
      <c r="C393" s="20"/>
      <c r="D393" s="25" t="s">
        <v>4705</v>
      </c>
      <c r="E393" s="25">
        <f>E390+E391</f>
        <v>36.185999999999993</v>
      </c>
      <c r="F393" s="16"/>
      <c r="G393" s="16"/>
      <c r="H393" s="16"/>
      <c r="I393" s="16"/>
      <c r="J393" s="16"/>
      <c r="K393" s="16"/>
      <c r="L393" s="16"/>
      <c r="M393" s="16"/>
      <c r="N393" s="16"/>
      <c r="O393" s="16"/>
      <c r="P393" s="16"/>
      <c r="Q393" s="16"/>
      <c r="R393" s="16"/>
      <c r="S393" s="16"/>
      <c r="T393" s="16"/>
      <c r="U393" s="16"/>
    </row>
    <row r="399" spans="2:52" x14ac:dyDescent="0.25">
      <c r="C399" s="15"/>
    </row>
  </sheetData>
  <sortState ref="B2:U9">
    <sortCondition ref="B2:B365"/>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AZ401"/>
  <sheetViews>
    <sheetView workbookViewId="0">
      <selection activeCell="B365" sqref="B1:U365"/>
    </sheetView>
  </sheetViews>
  <sheetFormatPr baseColWidth="10" defaultRowHeight="15" x14ac:dyDescent="0.25"/>
  <cols>
    <col min="1" max="3" width="11.42578125" style="21"/>
    <col min="4" max="4" width="34.140625" style="21" customWidth="1"/>
    <col min="5" max="5" width="14.8554687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21" x14ac:dyDescent="0.25">
      <c r="B2" s="28" t="s">
        <v>667</v>
      </c>
      <c r="C2" s="28" t="s">
        <v>668</v>
      </c>
      <c r="D2" s="28" t="s">
        <v>669</v>
      </c>
      <c r="E2" s="28" t="s">
        <v>198</v>
      </c>
      <c r="F2" s="29">
        <f>VLOOKUP(N2,Revistas!$B$2:$H$63971,2,FALSE)</f>
        <v>3.0939999999999999</v>
      </c>
      <c r="G2" s="29" t="str">
        <f>VLOOKUP(N2,Revistas!$B$2:$H$63971,3,FALSE)</f>
        <v>Q2</v>
      </c>
      <c r="H2" s="29" t="str">
        <f>VLOOKUP(N2,Revistas!$B$2:$H$63971,4,FALSE)</f>
        <v>IMMUNOLOGY</v>
      </c>
      <c r="I2" s="29" t="str">
        <f>VLOOKUP(N2,Revistas!$B$2:$H$63971,5,FALSE)</f>
        <v>74/150</v>
      </c>
      <c r="J2" s="29" t="str">
        <f>VLOOKUP(N2,Revistas!$B$2:$H$63971,6,FALSE)</f>
        <v>NO</v>
      </c>
      <c r="K2" s="28" t="s">
        <v>670</v>
      </c>
      <c r="L2" s="28" t="s">
        <v>671</v>
      </c>
      <c r="M2" s="29">
        <v>0</v>
      </c>
      <c r="N2" s="29" t="s">
        <v>672</v>
      </c>
      <c r="O2" s="29"/>
      <c r="P2" s="29">
        <v>2018</v>
      </c>
      <c r="Q2" s="29">
        <v>28</v>
      </c>
      <c r="R2" s="29">
        <v>1</v>
      </c>
      <c r="S2" s="29">
        <v>62</v>
      </c>
      <c r="T2" s="29">
        <v>64</v>
      </c>
      <c r="U2" s="29">
        <v>29461216</v>
      </c>
    </row>
    <row r="3" spans="2:21" x14ac:dyDescent="0.25">
      <c r="B3" s="28" t="s">
        <v>659</v>
      </c>
      <c r="C3" s="28" t="s">
        <v>660</v>
      </c>
      <c r="D3" s="28" t="s">
        <v>661</v>
      </c>
      <c r="E3" s="28" t="s">
        <v>24</v>
      </c>
      <c r="F3" s="29">
        <f>VLOOKUP(N3,Revistas!$B$2:$H$63971,2,FALSE)</f>
        <v>13.081</v>
      </c>
      <c r="G3" s="29" t="str">
        <f>VLOOKUP(N3,Revistas!$B$2:$H$63971,3,FALSE)</f>
        <v>Q1</v>
      </c>
      <c r="H3" s="29" t="str">
        <f>VLOOKUP(N3,Revistas!$B$2:$H$63971,4,FALSE)</f>
        <v>IMMUNOLOGY</v>
      </c>
      <c r="I3" s="29" t="str">
        <f>VLOOKUP(N3,Revistas!$B$2:$H$63971,5,FALSE)</f>
        <v>6/150</v>
      </c>
      <c r="J3" s="29" t="str">
        <f>VLOOKUP(N3,Revistas!$B$2:$H$63971,6,FALSE)</f>
        <v>SI</v>
      </c>
      <c r="K3" s="28" t="s">
        <v>662</v>
      </c>
      <c r="L3" s="28" t="s">
        <v>663</v>
      </c>
      <c r="M3" s="29">
        <v>0</v>
      </c>
      <c r="N3" s="29" t="s">
        <v>664</v>
      </c>
      <c r="O3" s="29" t="s">
        <v>33</v>
      </c>
      <c r="P3" s="29">
        <v>2018</v>
      </c>
      <c r="Q3" s="29">
        <v>141</v>
      </c>
      <c r="R3" s="29">
        <v>3</v>
      </c>
      <c r="S3" s="29">
        <v>1151</v>
      </c>
      <c r="T3" s="29" t="s">
        <v>666</v>
      </c>
      <c r="U3" s="29">
        <v>29113906</v>
      </c>
    </row>
    <row r="4" spans="2:21" x14ac:dyDescent="0.25">
      <c r="B4" s="28" t="s">
        <v>674</v>
      </c>
      <c r="C4" s="28" t="s">
        <v>673</v>
      </c>
      <c r="D4" s="28" t="s">
        <v>675</v>
      </c>
      <c r="E4" s="28" t="s">
        <v>44</v>
      </c>
      <c r="F4" s="29" t="str">
        <f>VLOOKUP(N4,Revistas!$B$2:$H$63971,2,FALSE)</f>
        <v>NO TIENE</v>
      </c>
      <c r="G4" s="29" t="str">
        <f>VLOOKUP(N4,Revistas!$B$2:$H$63971,3,FALSE)</f>
        <v>NO TIENE</v>
      </c>
      <c r="H4" s="29" t="str">
        <f>VLOOKUP(N4,Revistas!$B$2:$H$63971,4,FALSE)</f>
        <v>NO TIENE</v>
      </c>
      <c r="I4" s="29" t="str">
        <f>VLOOKUP(N4,Revistas!$B$2:$H$63971,5,FALSE)</f>
        <v>NO TIENE</v>
      </c>
      <c r="J4" s="29" t="str">
        <f>VLOOKUP(N4,Revistas!$B$2:$H$63971,6,FALSE)</f>
        <v>NO</v>
      </c>
      <c r="K4" s="28" t="s">
        <v>677</v>
      </c>
      <c r="L4" s="28"/>
      <c r="M4" s="29" t="s">
        <v>140</v>
      </c>
      <c r="N4" s="29" t="s">
        <v>678</v>
      </c>
      <c r="O4" s="29" t="s">
        <v>676</v>
      </c>
      <c r="P4" s="29">
        <v>2018</v>
      </c>
      <c r="Q4" s="29"/>
      <c r="R4" s="29"/>
      <c r="S4" s="29"/>
      <c r="T4" s="29"/>
      <c r="U4" s="29">
        <v>29292221</v>
      </c>
    </row>
    <row r="5" spans="2:21" x14ac:dyDescent="0.25">
      <c r="B5" s="28" t="s">
        <v>654</v>
      </c>
      <c r="C5" s="28" t="s">
        <v>655</v>
      </c>
      <c r="D5" s="28" t="s">
        <v>656</v>
      </c>
      <c r="E5" s="28" t="s">
        <v>205</v>
      </c>
      <c r="F5" s="29">
        <f>VLOOKUP(N5,Revistas!$B$2:$H$63971,2,FALSE)</f>
        <v>2.516</v>
      </c>
      <c r="G5" s="29" t="str">
        <f>VLOOKUP(N5,Revistas!$B$2:$H$63971,3,FALSE)</f>
        <v>Q1</v>
      </c>
      <c r="H5" s="29" t="str">
        <f>VLOOKUP(N5,Revistas!$B$2:$H$63971,4,FALSE)</f>
        <v>PEDIATRICS - SCIE;</v>
      </c>
      <c r="I5" s="29" t="str">
        <f>VLOOKUP(N5,Revistas!$B$2:$H$63971,5,FALSE)</f>
        <v>25/121</v>
      </c>
      <c r="J5" s="29" t="str">
        <f>VLOOKUP(N5,Revistas!$B$2:$H$63971,6,FALSE)</f>
        <v>NO</v>
      </c>
      <c r="K5" s="28" t="s">
        <v>657</v>
      </c>
      <c r="L5" s="28"/>
      <c r="M5" s="29">
        <v>0</v>
      </c>
      <c r="N5" s="29" t="s">
        <v>658</v>
      </c>
      <c r="O5" s="29" t="s">
        <v>21</v>
      </c>
      <c r="P5" s="29">
        <v>2018</v>
      </c>
      <c r="Q5" s="29">
        <v>33</v>
      </c>
      <c r="R5" s="29">
        <v>4</v>
      </c>
      <c r="S5" s="29">
        <v>731</v>
      </c>
      <c r="T5" s="29">
        <v>732</v>
      </c>
      <c r="U5" s="29"/>
    </row>
    <row r="7" spans="2:21" hidden="1" x14ac:dyDescent="0.25"/>
    <row r="8" spans="2:21" hidden="1" x14ac:dyDescent="0.25"/>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0</v>
      </c>
      <c r="D371" s="15" t="s">
        <v>10</v>
      </c>
      <c r="E371" s="16">
        <f>DSUM(A1:U366,F1,D370:D371)</f>
        <v>0</v>
      </c>
      <c r="F371" s="16" t="s">
        <v>10</v>
      </c>
      <c r="G371" s="16" t="s">
        <v>1638</v>
      </c>
      <c r="H371" s="16">
        <f>DCOUNTA(A1:U366,G1,F370:G371)</f>
        <v>0</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1</v>
      </c>
      <c r="D374" s="15" t="s">
        <v>24</v>
      </c>
      <c r="E374" s="16">
        <f>DSUM(A1:U366,F1,D373:D374)</f>
        <v>13.081</v>
      </c>
      <c r="F374" s="16" t="s">
        <v>24</v>
      </c>
      <c r="G374" s="16" t="s">
        <v>1638</v>
      </c>
      <c r="H374" s="16">
        <f>DCOUNTA(A1:U366,G1,F373:G374)</f>
        <v>1</v>
      </c>
      <c r="I374" s="16" t="s">
        <v>24</v>
      </c>
      <c r="J374" s="16" t="s">
        <v>1592</v>
      </c>
      <c r="K374" s="16">
        <f>DCOUNTA(A1:U366,J1,I373:J374)</f>
        <v>1</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1</v>
      </c>
      <c r="D380" s="15" t="s">
        <v>198</v>
      </c>
      <c r="E380" s="16">
        <f>DSUM(A1:U366,F1,D379:D380)</f>
        <v>3.0939999999999999</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1</v>
      </c>
      <c r="D384" s="15" t="s">
        <v>205</v>
      </c>
      <c r="E384" s="16">
        <f>DSUM(A1:U366,F1,D383:D384)</f>
        <v>2.516</v>
      </c>
      <c r="F384" s="16" t="s">
        <v>205</v>
      </c>
      <c r="G384" s="16" t="s">
        <v>1638</v>
      </c>
      <c r="H384" s="16">
        <f>DCOUNTA(A1:U366,G1,F383:G384)</f>
        <v>1</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1</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C374</f>
        <v>1</v>
      </c>
      <c r="D390" s="19" t="s">
        <v>4700</v>
      </c>
      <c r="E390" s="19">
        <f>E374</f>
        <v>13.081</v>
      </c>
      <c r="F390" s="18">
        <f>H374</f>
        <v>1</v>
      </c>
      <c r="G390" s="18">
        <f>K374</f>
        <v>1</v>
      </c>
      <c r="H390" s="16"/>
      <c r="I390" s="16"/>
      <c r="J390" s="16"/>
      <c r="K390" s="16"/>
      <c r="L390" s="16"/>
      <c r="M390" s="16"/>
      <c r="N390" s="16"/>
      <c r="O390" s="17"/>
      <c r="P390" s="16"/>
      <c r="Q390" s="16"/>
      <c r="R390" s="16"/>
      <c r="S390" s="16"/>
      <c r="T390" s="16"/>
      <c r="U390" s="16"/>
    </row>
    <row r="391" spans="2:52" s="15" customFormat="1" ht="15.75" x14ac:dyDescent="0.3">
      <c r="C391" s="18">
        <f>C380</f>
        <v>1</v>
      </c>
      <c r="D391" s="19" t="s">
        <v>4702</v>
      </c>
      <c r="E391" s="19">
        <f>E380</f>
        <v>3.0939999999999999</v>
      </c>
      <c r="F391" s="18">
        <f>H380</f>
        <v>0</v>
      </c>
      <c r="G391" s="18">
        <f>K380</f>
        <v>0</v>
      </c>
      <c r="H391" s="16"/>
      <c r="I391" s="16"/>
      <c r="J391" s="16"/>
      <c r="K391" s="16"/>
      <c r="L391" s="16"/>
      <c r="M391" s="16"/>
      <c r="N391" s="16"/>
      <c r="O391" s="17"/>
      <c r="P391" s="16"/>
      <c r="Q391" s="16"/>
      <c r="R391" s="16"/>
      <c r="S391" s="16"/>
      <c r="T391" s="16"/>
      <c r="U391" s="16"/>
    </row>
    <row r="392" spans="2:52" s="15" customFormat="1" ht="15.75" x14ac:dyDescent="0.3">
      <c r="C392" s="18">
        <f>C384</f>
        <v>1</v>
      </c>
      <c r="D392" s="19" t="s">
        <v>205</v>
      </c>
      <c r="E392" s="19">
        <f>E384</f>
        <v>2.516</v>
      </c>
      <c r="F392" s="18">
        <f>H384</f>
        <v>1</v>
      </c>
      <c r="G392" s="18">
        <f>K384</f>
        <v>0</v>
      </c>
      <c r="H392" s="16"/>
      <c r="I392" s="16"/>
      <c r="J392" s="16"/>
      <c r="K392" s="16"/>
      <c r="L392" s="16"/>
      <c r="M392" s="16"/>
      <c r="N392" s="16"/>
      <c r="O392" s="17"/>
      <c r="P392" s="16"/>
      <c r="Q392" s="16"/>
      <c r="R392" s="16"/>
      <c r="S392" s="16"/>
      <c r="T392" s="16"/>
      <c r="U392" s="16"/>
    </row>
    <row r="393" spans="2:52" s="15" customFormat="1" ht="15.75" x14ac:dyDescent="0.3">
      <c r="C393" s="18">
        <f>C387</f>
        <v>1</v>
      </c>
      <c r="D393" s="19" t="s">
        <v>4703</v>
      </c>
      <c r="E393" s="19">
        <f>E387</f>
        <v>0</v>
      </c>
      <c r="F393" s="18">
        <f>H387</f>
        <v>0</v>
      </c>
      <c r="G393" s="18">
        <f>K387</f>
        <v>0</v>
      </c>
      <c r="H393" s="16"/>
      <c r="I393" s="16"/>
      <c r="J393" s="16"/>
      <c r="K393" s="16"/>
      <c r="L393" s="16"/>
      <c r="M393" s="16"/>
      <c r="N393" s="16"/>
      <c r="O393" s="17"/>
      <c r="P393" s="16"/>
      <c r="Q393" s="16"/>
      <c r="R393" s="16"/>
      <c r="S393" s="16"/>
      <c r="T393" s="16"/>
      <c r="U393" s="16"/>
    </row>
    <row r="394" spans="2:52" s="15" customFormat="1" ht="15.75" x14ac:dyDescent="0.3">
      <c r="C394" s="20"/>
      <c r="D394" s="25" t="s">
        <v>4704</v>
      </c>
      <c r="E394" s="25">
        <v>0</v>
      </c>
      <c r="F394" s="20"/>
      <c r="G394" s="16"/>
      <c r="H394" s="16"/>
      <c r="I394" s="16"/>
      <c r="J394" s="16"/>
      <c r="K394" s="16"/>
      <c r="L394" s="16"/>
      <c r="M394" s="16"/>
      <c r="N394" s="16"/>
      <c r="O394" s="17"/>
      <c r="P394" s="16"/>
      <c r="Q394" s="16"/>
      <c r="R394" s="16"/>
      <c r="S394" s="16"/>
      <c r="T394" s="16"/>
      <c r="U394" s="16"/>
    </row>
    <row r="395" spans="2:52" s="15" customFormat="1" ht="15.75" x14ac:dyDescent="0.3">
      <c r="C395" s="20"/>
      <c r="D395" s="25" t="s">
        <v>4705</v>
      </c>
      <c r="E395" s="25">
        <f>E390+E391+E392+E393</f>
        <v>18.691000000000003</v>
      </c>
      <c r="F395" s="16"/>
      <c r="G395" s="16"/>
      <c r="H395" s="16"/>
      <c r="I395" s="16"/>
      <c r="J395" s="16"/>
      <c r="K395" s="16"/>
      <c r="L395" s="16"/>
      <c r="M395" s="16"/>
      <c r="N395" s="16"/>
      <c r="O395" s="16"/>
      <c r="P395" s="16"/>
      <c r="Q395" s="16"/>
      <c r="R395" s="16"/>
      <c r="S395" s="16"/>
      <c r="T395" s="16"/>
      <c r="U395" s="16"/>
    </row>
    <row r="401" spans="3:3" x14ac:dyDescent="0.25">
      <c r="C401" s="15"/>
    </row>
  </sheetData>
  <sortState ref="B2:U6">
    <sortCondition ref="B2:B365"/>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AZ400"/>
  <sheetViews>
    <sheetView workbookViewId="0">
      <selection activeCell="B365" sqref="B1:U365"/>
    </sheetView>
  </sheetViews>
  <sheetFormatPr baseColWidth="10" defaultRowHeight="15" x14ac:dyDescent="0.25"/>
  <cols>
    <col min="1" max="3" width="11.42578125" style="21"/>
    <col min="4" max="4" width="34.140625" style="21" customWidth="1"/>
    <col min="5" max="5" width="13.57031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41"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41" x14ac:dyDescent="0.25">
      <c r="B2" s="28" t="s">
        <v>697</v>
      </c>
      <c r="C2" s="28" t="s">
        <v>696</v>
      </c>
      <c r="D2" s="28" t="s">
        <v>704</v>
      </c>
      <c r="E2" s="28" t="s">
        <v>10</v>
      </c>
      <c r="F2" s="29">
        <f>VLOOKUP(N2,Revistas!$B$2:$H$63971,2,FALSE)</f>
        <v>13.081</v>
      </c>
      <c r="G2" s="29" t="str">
        <f>VLOOKUP(N2,Revistas!$B$2:$H$63971,3,FALSE)</f>
        <v>Q1</v>
      </c>
      <c r="H2" s="29" t="str">
        <f>VLOOKUP(N2,Revistas!$B$2:$H$63971,4,FALSE)</f>
        <v>IMMUNOLOGY</v>
      </c>
      <c r="I2" s="29" t="str">
        <f>VLOOKUP(N2,Revistas!$B$2:$H$63971,5,FALSE)</f>
        <v>6/150</v>
      </c>
      <c r="J2" s="29" t="str">
        <f>VLOOKUP(N2,Revistas!$B$2:$H$63971,6,FALSE)</f>
        <v>SI</v>
      </c>
      <c r="K2" s="28" t="s">
        <v>699</v>
      </c>
      <c r="L2" s="28"/>
      <c r="M2" s="29" t="s">
        <v>140</v>
      </c>
      <c r="N2" s="29" t="s">
        <v>665</v>
      </c>
      <c r="O2" s="29" t="s">
        <v>698</v>
      </c>
      <c r="P2" s="29">
        <v>2018</v>
      </c>
      <c r="Q2" s="29"/>
      <c r="R2" s="29"/>
      <c r="S2" s="29"/>
      <c r="T2" s="29"/>
      <c r="U2" s="29">
        <v>29505809</v>
      </c>
      <c r="AO2" s="24"/>
    </row>
    <row r="3" spans="2:41" x14ac:dyDescent="0.25">
      <c r="B3" s="28" t="s">
        <v>701</v>
      </c>
      <c r="C3" s="28" t="s">
        <v>700</v>
      </c>
      <c r="D3" s="28" t="s">
        <v>704</v>
      </c>
      <c r="E3" s="28" t="s">
        <v>10</v>
      </c>
      <c r="F3" s="29">
        <f>VLOOKUP(N3,Revistas!$B$2:$H$63971,2,FALSE)</f>
        <v>13.081</v>
      </c>
      <c r="G3" s="29" t="str">
        <f>VLOOKUP(N3,Revistas!$B$2:$H$63971,3,FALSE)</f>
        <v>Q1</v>
      </c>
      <c r="H3" s="29" t="str">
        <f>VLOOKUP(N3,Revistas!$B$2:$H$63971,4,FALSE)</f>
        <v>IMMUNOLOGY</v>
      </c>
      <c r="I3" s="29" t="str">
        <f>VLOOKUP(N3,Revistas!$B$2:$H$63971,5,FALSE)</f>
        <v>6/150</v>
      </c>
      <c r="J3" s="29" t="str">
        <f>VLOOKUP(N3,Revistas!$B$2:$H$63971,6,FALSE)</f>
        <v>SI</v>
      </c>
      <c r="K3" s="28" t="s">
        <v>703</v>
      </c>
      <c r="L3" s="28"/>
      <c r="M3" s="29" t="s">
        <v>140</v>
      </c>
      <c r="N3" s="29" t="s">
        <v>665</v>
      </c>
      <c r="O3" s="29" t="s">
        <v>702</v>
      </c>
      <c r="P3" s="29">
        <v>2018</v>
      </c>
      <c r="Q3" s="29"/>
      <c r="R3" s="29"/>
      <c r="S3" s="29"/>
      <c r="T3" s="29"/>
      <c r="U3" s="29">
        <v>29408330</v>
      </c>
    </row>
    <row r="4" spans="2:41" x14ac:dyDescent="0.25">
      <c r="B4" s="28" t="s">
        <v>679</v>
      </c>
      <c r="C4" s="28" t="s">
        <v>680</v>
      </c>
      <c r="D4" s="28" t="s">
        <v>681</v>
      </c>
      <c r="E4" s="28" t="s">
        <v>205</v>
      </c>
      <c r="F4" s="29">
        <f>VLOOKUP(N4,Revistas!$B$2:$H$63971,2,FALSE)</f>
        <v>2.5129999999999999</v>
      </c>
      <c r="G4" s="29" t="str">
        <f>VLOOKUP(N4,Revistas!$B$2:$H$63971,3,FALSE)</f>
        <v>Q1</v>
      </c>
      <c r="H4" s="29" t="str">
        <f>VLOOKUP(N4,Revistas!$B$2:$H$63971,4,FALSE)</f>
        <v>PEDIATRICS - SCIE;</v>
      </c>
      <c r="I4" s="29" t="str">
        <f>VLOOKUP(N4,Revistas!$B$2:$H$63971,5,FALSE)</f>
        <v>26/121</v>
      </c>
      <c r="J4" s="29" t="str">
        <f>VLOOKUP(N4,Revistas!$B$2:$H$63971,6,FALSE)</f>
        <v>NO</v>
      </c>
      <c r="K4" s="28" t="s">
        <v>682</v>
      </c>
      <c r="L4" s="28"/>
      <c r="M4" s="29">
        <v>0</v>
      </c>
      <c r="N4" s="29" t="s">
        <v>683</v>
      </c>
      <c r="O4" s="29" t="s">
        <v>684</v>
      </c>
      <c r="P4" s="29">
        <v>2018</v>
      </c>
      <c r="Q4" s="29">
        <v>65</v>
      </c>
      <c r="R4" s="29"/>
      <c r="S4" s="29"/>
      <c r="T4" s="29"/>
      <c r="U4" s="29"/>
    </row>
    <row r="5" spans="2:41" x14ac:dyDescent="0.25">
      <c r="B5" s="28" t="s">
        <v>692</v>
      </c>
      <c r="C5" s="28" t="s">
        <v>693</v>
      </c>
      <c r="D5" s="28" t="s">
        <v>434</v>
      </c>
      <c r="E5" s="28" t="s">
        <v>24</v>
      </c>
      <c r="F5" s="29">
        <f>VLOOKUP(N5,Revistas!$B$2:$H$63971,2,FALSE)</f>
        <v>1.714</v>
      </c>
      <c r="G5" s="29" t="str">
        <f>VLOOKUP(N5,Revistas!$B$2:$H$63971,3,FALSE)</f>
        <v>Q3</v>
      </c>
      <c r="H5" s="29" t="str">
        <f>VLOOKUP(N5,Revistas!$B$2:$H$63971,4,FALSE)</f>
        <v>MICROBIOLOGY</v>
      </c>
      <c r="I5" s="29" t="str">
        <f>VLOOKUP(N5,Revistas!$B$2:$H$63971,5,FALSE)</f>
        <v>88/124</v>
      </c>
      <c r="J5" s="29" t="str">
        <f>VLOOKUP(N5,Revistas!$B$2:$H$63971,6,FALSE)</f>
        <v>NO</v>
      </c>
      <c r="K5" s="28" t="s">
        <v>694</v>
      </c>
      <c r="L5" s="28" t="s">
        <v>695</v>
      </c>
      <c r="M5" s="29">
        <v>0</v>
      </c>
      <c r="N5" s="29" t="s">
        <v>437</v>
      </c>
      <c r="O5" s="29" t="s">
        <v>224</v>
      </c>
      <c r="P5" s="29">
        <v>2018</v>
      </c>
      <c r="Q5" s="29">
        <v>36</v>
      </c>
      <c r="R5" s="29">
        <v>2</v>
      </c>
      <c r="S5" s="29">
        <v>147</v>
      </c>
      <c r="T5" s="29">
        <v>147</v>
      </c>
      <c r="U5" s="29">
        <v>29110929</v>
      </c>
      <c r="AO5" s="24"/>
    </row>
    <row r="6" spans="2:41" x14ac:dyDescent="0.25">
      <c r="B6" s="28" t="s">
        <v>685</v>
      </c>
      <c r="C6" s="28" t="s">
        <v>686</v>
      </c>
      <c r="D6" s="28" t="s">
        <v>687</v>
      </c>
      <c r="E6" s="28" t="s">
        <v>205</v>
      </c>
      <c r="F6" s="29">
        <f>VLOOKUP(N6,Revistas!$B$2:$H$63971,2,FALSE)</f>
        <v>4.7039999999999997</v>
      </c>
      <c r="G6" s="29" t="str">
        <f>VLOOKUP(N6,Revistas!$B$2:$H$63971,3,FALSE)</f>
        <v>Q1</v>
      </c>
      <c r="H6" s="29" t="str">
        <f>VLOOKUP(N6,Revistas!$B$2:$H$63971,4,FALSE)</f>
        <v>HEMATOLOGY - SCIE;</v>
      </c>
      <c r="I6" s="29" t="str">
        <f>VLOOKUP(N6,Revistas!$B$2:$H$63971,5,FALSE)</f>
        <v>17/70</v>
      </c>
      <c r="J6" s="29" t="str">
        <f>VLOOKUP(N6,Revistas!$B$2:$H$63971,6,FALSE)</f>
        <v>NO</v>
      </c>
      <c r="K6" s="28" t="s">
        <v>688</v>
      </c>
      <c r="L6" s="28"/>
      <c r="M6" s="29">
        <v>0</v>
      </c>
      <c r="N6" s="29" t="s">
        <v>689</v>
      </c>
      <c r="O6" s="29" t="s">
        <v>33</v>
      </c>
      <c r="P6" s="29">
        <v>2018</v>
      </c>
      <c r="Q6" s="29">
        <v>24</v>
      </c>
      <c r="R6" s="29">
        <v>3</v>
      </c>
      <c r="S6" s="29" t="s">
        <v>690</v>
      </c>
      <c r="T6" s="29" t="s">
        <v>691</v>
      </c>
      <c r="U6" s="29"/>
    </row>
    <row r="8" spans="2:41" hidden="1" x14ac:dyDescent="0.25"/>
    <row r="9" spans="2:41" hidden="1" x14ac:dyDescent="0.25"/>
    <row r="10" spans="2:41" hidden="1" x14ac:dyDescent="0.25"/>
    <row r="11" spans="2:41" hidden="1" x14ac:dyDescent="0.25"/>
    <row r="12" spans="2:41" hidden="1" x14ac:dyDescent="0.25"/>
    <row r="13" spans="2:41" hidden="1" x14ac:dyDescent="0.25"/>
    <row r="14" spans="2:41" hidden="1" x14ac:dyDescent="0.25"/>
    <row r="15" spans="2:41" hidden="1" x14ac:dyDescent="0.25"/>
    <row r="16" spans="2:4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2</v>
      </c>
      <c r="D371" s="15" t="s">
        <v>10</v>
      </c>
      <c r="E371" s="16">
        <f>DSUM(A1:U366,F1,D370:D371)</f>
        <v>26.161999999999999</v>
      </c>
      <c r="F371" s="16" t="s">
        <v>10</v>
      </c>
      <c r="G371" s="16" t="s">
        <v>1638</v>
      </c>
      <c r="H371" s="16">
        <f>DCOUNTA(A1:U366,G1,F370:G371)</f>
        <v>2</v>
      </c>
      <c r="I371" s="16" t="s">
        <v>10</v>
      </c>
      <c r="J371" s="16" t="s">
        <v>1592</v>
      </c>
      <c r="K371" s="16">
        <f>DCOUNTA(A1:U366,J1,I370:J371)</f>
        <v>2</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1</v>
      </c>
      <c r="D374" s="15" t="s">
        <v>24</v>
      </c>
      <c r="E374" s="16">
        <f>DSUM(A1:U366,F1,D373:D374)</f>
        <v>1.714</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2</v>
      </c>
      <c r="D384" s="15" t="s">
        <v>205</v>
      </c>
      <c r="E384" s="16">
        <f>DSUM(A1:U366,F1,D383:D384)</f>
        <v>7.2169999999999996</v>
      </c>
      <c r="F384" s="16" t="s">
        <v>205</v>
      </c>
      <c r="G384" s="16" t="s">
        <v>1638</v>
      </c>
      <c r="H384" s="16">
        <f>DCOUNTA(A1:U366,G1,F383:G384)</f>
        <v>2</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2</v>
      </c>
      <c r="D390" s="19" t="s">
        <v>4699</v>
      </c>
      <c r="E390" s="19">
        <f>E371</f>
        <v>26.161999999999999</v>
      </c>
      <c r="F390" s="18">
        <f>H371</f>
        <v>2</v>
      </c>
      <c r="G390" s="18">
        <f>K371</f>
        <v>2</v>
      </c>
      <c r="H390" s="16"/>
      <c r="I390" s="16"/>
      <c r="J390" s="16"/>
      <c r="K390" s="16"/>
      <c r="L390" s="16"/>
      <c r="M390" s="16"/>
      <c r="N390" s="16"/>
      <c r="O390" s="17"/>
      <c r="P390" s="16"/>
      <c r="Q390" s="16"/>
      <c r="R390" s="16"/>
      <c r="S390" s="16"/>
      <c r="T390" s="16"/>
      <c r="U390" s="16"/>
    </row>
    <row r="391" spans="2:52" s="15" customFormat="1" ht="15.75" x14ac:dyDescent="0.3">
      <c r="C391" s="18">
        <f>C374</f>
        <v>1</v>
      </c>
      <c r="D391" s="19" t="s">
        <v>4700</v>
      </c>
      <c r="E391" s="19">
        <f>E374</f>
        <v>1.714</v>
      </c>
      <c r="F391" s="18">
        <f>H374</f>
        <v>0</v>
      </c>
      <c r="G391" s="18">
        <f>K374</f>
        <v>0</v>
      </c>
      <c r="H391" s="16"/>
      <c r="I391" s="16"/>
      <c r="J391" s="16"/>
      <c r="K391" s="16"/>
      <c r="L391" s="16"/>
      <c r="M391" s="16"/>
      <c r="N391" s="16"/>
      <c r="O391" s="17"/>
      <c r="P391" s="16"/>
      <c r="Q391" s="16"/>
      <c r="R391" s="16"/>
      <c r="S391" s="16"/>
      <c r="T391" s="16"/>
      <c r="U391" s="16"/>
    </row>
    <row r="392" spans="2:52" s="15" customFormat="1" ht="15.75" x14ac:dyDescent="0.3">
      <c r="C392" s="18">
        <f>C384</f>
        <v>2</v>
      </c>
      <c r="D392" s="19" t="s">
        <v>205</v>
      </c>
      <c r="E392" s="19">
        <f>E384</f>
        <v>7.2169999999999996</v>
      </c>
      <c r="F392" s="18">
        <f>H384</f>
        <v>2</v>
      </c>
      <c r="G392" s="18">
        <f>K384</f>
        <v>0</v>
      </c>
      <c r="H392" s="16"/>
      <c r="I392" s="16"/>
      <c r="J392" s="16"/>
      <c r="K392" s="16"/>
      <c r="L392" s="16"/>
      <c r="M392" s="16"/>
      <c r="N392" s="16"/>
      <c r="O392" s="17"/>
      <c r="P392" s="16"/>
      <c r="Q392" s="16"/>
      <c r="R392" s="16"/>
      <c r="S392" s="16"/>
      <c r="T392" s="16"/>
      <c r="U392" s="16"/>
    </row>
    <row r="393" spans="2:52" s="15" customFormat="1" ht="15.75" x14ac:dyDescent="0.3">
      <c r="C393" s="20"/>
      <c r="D393" s="25" t="s">
        <v>4704</v>
      </c>
      <c r="E393" s="25">
        <f>E390</f>
        <v>26.161999999999999</v>
      </c>
      <c r="F393" s="20"/>
      <c r="G393" s="16"/>
      <c r="H393" s="16"/>
      <c r="I393" s="16"/>
      <c r="J393" s="16"/>
      <c r="K393" s="16"/>
      <c r="L393" s="16"/>
      <c r="M393" s="16"/>
      <c r="N393" s="16"/>
      <c r="O393" s="17"/>
      <c r="P393" s="16"/>
      <c r="Q393" s="16"/>
      <c r="R393" s="16"/>
      <c r="S393" s="16"/>
      <c r="T393" s="16"/>
      <c r="U393" s="16"/>
    </row>
    <row r="394" spans="2:52" s="15" customFormat="1" ht="15.75" x14ac:dyDescent="0.3">
      <c r="C394" s="20"/>
      <c r="D394" s="25" t="s">
        <v>4705</v>
      </c>
      <c r="E394" s="25">
        <f>E390+E391+E392</f>
        <v>35.092999999999996</v>
      </c>
      <c r="F394" s="16"/>
      <c r="G394" s="16"/>
      <c r="H394" s="16"/>
      <c r="I394" s="16"/>
      <c r="J394" s="16"/>
      <c r="K394" s="16"/>
      <c r="L394" s="16"/>
      <c r="M394" s="16"/>
      <c r="N394" s="16"/>
      <c r="O394" s="16"/>
      <c r="P394" s="16"/>
      <c r="Q394" s="16"/>
      <c r="R394" s="16"/>
      <c r="S394" s="16"/>
      <c r="T394" s="16"/>
      <c r="U394" s="16"/>
    </row>
    <row r="400" spans="2:52" x14ac:dyDescent="0.25">
      <c r="C400" s="15"/>
    </row>
  </sheetData>
  <sortState ref="B2:U7">
    <sortCondition ref="B2:B365"/>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AZ398"/>
  <sheetViews>
    <sheetView workbookViewId="0">
      <selection activeCell="B365" sqref="B1:U365"/>
    </sheetView>
  </sheetViews>
  <sheetFormatPr baseColWidth="10" defaultRowHeight="15" x14ac:dyDescent="0.25"/>
  <cols>
    <col min="1" max="3" width="11.42578125" style="21"/>
    <col min="4" max="4" width="34.140625" style="21" customWidth="1"/>
    <col min="5" max="5" width="14.710937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21" x14ac:dyDescent="0.25">
      <c r="B2" s="28" t="s">
        <v>709</v>
      </c>
      <c r="C2" s="28" t="s">
        <v>710</v>
      </c>
      <c r="D2" s="28" t="s">
        <v>711</v>
      </c>
      <c r="E2" s="28" t="s">
        <v>10</v>
      </c>
      <c r="F2" s="29">
        <f>VLOOKUP(N2,Revistas!$B$2:$H$63971,2,FALSE)</f>
        <v>5.2640000000000002</v>
      </c>
      <c r="G2" s="29" t="str">
        <f>VLOOKUP(N2,Revistas!$B$2:$H$63971,3,FALSE)</f>
        <v>Q1</v>
      </c>
      <c r="H2" s="29" t="str">
        <f>VLOOKUP(N2,Revistas!$B$2:$H$63971,4,FALSE)</f>
        <v>ALLERGY - SCIE;</v>
      </c>
      <c r="I2" s="29" t="str">
        <f>VLOOKUP(N2,Revistas!$B$2:$H$63971,5,FALSE)</f>
        <v>4 DE 26</v>
      </c>
      <c r="J2" s="29" t="str">
        <f>VLOOKUP(N2,Revistas!$B$2:$H$63971,6,FALSE)</f>
        <v>NO</v>
      </c>
      <c r="K2" s="28" t="s">
        <v>712</v>
      </c>
      <c r="L2" s="28" t="s">
        <v>713</v>
      </c>
      <c r="M2" s="29">
        <v>0</v>
      </c>
      <c r="N2" s="29" t="s">
        <v>714</v>
      </c>
      <c r="O2" s="29" t="s">
        <v>33</v>
      </c>
      <c r="P2" s="29">
        <v>2018</v>
      </c>
      <c r="Q2" s="29">
        <v>48</v>
      </c>
      <c r="R2" s="29">
        <v>3</v>
      </c>
      <c r="S2" s="29">
        <v>325</v>
      </c>
      <c r="T2" s="29">
        <v>333</v>
      </c>
      <c r="U2" s="29">
        <v>29265576</v>
      </c>
    </row>
    <row r="3" spans="2:21" x14ac:dyDescent="0.25">
      <c r="B3" s="28" t="s">
        <v>722</v>
      </c>
      <c r="C3" s="28" t="s">
        <v>721</v>
      </c>
      <c r="D3" s="28" t="s">
        <v>723</v>
      </c>
      <c r="E3" s="28" t="s">
        <v>10</v>
      </c>
      <c r="F3" s="29" t="str">
        <f>VLOOKUP(N3,Revistas!$B$2:$H$63971,2,FALSE)</f>
        <v>NO TIENE</v>
      </c>
      <c r="G3" s="29" t="str">
        <f>VLOOKUP(N3,Revistas!$B$2:$H$63971,3,FALSE)</f>
        <v>NO TIENE</v>
      </c>
      <c r="H3" s="29" t="str">
        <f>VLOOKUP(N3,Revistas!$B$2:$H$63971,4,FALSE)</f>
        <v>NO TIENE</v>
      </c>
      <c r="I3" s="29" t="str">
        <f>VLOOKUP(N3,Revistas!$B$2:$H$63971,5,FALSE)</f>
        <v>NO TIENE</v>
      </c>
      <c r="J3" s="29" t="str">
        <f>VLOOKUP(N3,Revistas!$B$2:$H$63971,6,FALSE)</f>
        <v>NO</v>
      </c>
      <c r="K3" s="28" t="s">
        <v>726</v>
      </c>
      <c r="L3" s="28"/>
      <c r="M3" s="29" t="s">
        <v>140</v>
      </c>
      <c r="N3" s="29" t="s">
        <v>727</v>
      </c>
      <c r="O3" s="29" t="s">
        <v>725</v>
      </c>
      <c r="P3" s="29">
        <v>2018</v>
      </c>
      <c r="Q3" s="29">
        <v>109</v>
      </c>
      <c r="R3" s="29">
        <v>3</v>
      </c>
      <c r="S3" s="29" t="s">
        <v>724</v>
      </c>
      <c r="T3" s="29"/>
      <c r="U3" s="29">
        <v>29100620</v>
      </c>
    </row>
    <row r="4" spans="2:21" x14ac:dyDescent="0.25">
      <c r="B4" s="28" t="s">
        <v>705</v>
      </c>
      <c r="C4" s="28" t="s">
        <v>706</v>
      </c>
      <c r="D4" s="28" t="s">
        <v>231</v>
      </c>
      <c r="E4" s="28" t="s">
        <v>10</v>
      </c>
      <c r="F4" s="29">
        <f>VLOOKUP(N4,Revistas!$B$2:$H$63971,2,FALSE)</f>
        <v>5.6269999999999998</v>
      </c>
      <c r="G4" s="29" t="str">
        <f>VLOOKUP(N4,Revistas!$B$2:$H$63971,3,FALSE)</f>
        <v>Q1</v>
      </c>
      <c r="H4" s="29" t="str">
        <f>VLOOKUP(N4,Revistas!$B$2:$H$63971,4,FALSE)</f>
        <v>PERIPHERAL VASCULAR DISEASE</v>
      </c>
      <c r="I4" s="29" t="str">
        <f>VLOOKUP(N4,Revistas!$B$2:$H$63971,5,FALSE)</f>
        <v>6 DE 63</v>
      </c>
      <c r="J4" s="29" t="str">
        <f>VLOOKUP(N4,Revistas!$B$2:$H$63971,6,FALSE)</f>
        <v>SI</v>
      </c>
      <c r="K4" s="28" t="s">
        <v>707</v>
      </c>
      <c r="L4" s="28" t="s">
        <v>708</v>
      </c>
      <c r="M4" s="29">
        <v>0</v>
      </c>
      <c r="N4" s="29" t="s">
        <v>234</v>
      </c>
      <c r="O4" s="29" t="s">
        <v>33</v>
      </c>
      <c r="P4" s="29">
        <v>2018</v>
      </c>
      <c r="Q4" s="29">
        <v>118</v>
      </c>
      <c r="R4" s="29">
        <v>3</v>
      </c>
      <c r="S4" s="29">
        <v>461</v>
      </c>
      <c r="T4" s="29">
        <v>470</v>
      </c>
      <c r="U4" s="29">
        <v>29433149</v>
      </c>
    </row>
    <row r="5" spans="2:21" x14ac:dyDescent="0.25">
      <c r="B5" s="28" t="s">
        <v>715</v>
      </c>
      <c r="C5" s="28" t="s">
        <v>716</v>
      </c>
      <c r="D5" s="28" t="s">
        <v>717</v>
      </c>
      <c r="E5" s="28" t="s">
        <v>10</v>
      </c>
      <c r="F5" s="29">
        <f>VLOOKUP(N5,Revistas!$B$2:$H$63971,2,FALSE)</f>
        <v>2.476</v>
      </c>
      <c r="G5" s="29" t="str">
        <f>VLOOKUP(N5,Revistas!$B$2:$H$63971,3,FALSE)</f>
        <v>Q2</v>
      </c>
      <c r="H5" s="29" t="str">
        <f>VLOOKUP(N5,Revistas!$B$2:$H$63971,4,FALSE)</f>
        <v>BIOTECHNOLOGY &amp;APPLIED MICROBIOLOGY</v>
      </c>
      <c r="I5" s="29" t="str">
        <f>VLOOKUP(N5,Revistas!$B$2:$H$63971,5,FALSE)</f>
        <v>65/158</v>
      </c>
      <c r="J5" s="29" t="str">
        <f>VLOOKUP(N5,Revistas!$B$2:$H$63971,6,FALSE)</f>
        <v>NO</v>
      </c>
      <c r="K5" s="28" t="s">
        <v>718</v>
      </c>
      <c r="L5" s="28" t="s">
        <v>719</v>
      </c>
      <c r="M5" s="29">
        <v>0</v>
      </c>
      <c r="N5" s="29" t="s">
        <v>720</v>
      </c>
      <c r="O5" s="29"/>
      <c r="P5" s="29">
        <v>2018</v>
      </c>
      <c r="Q5" s="29"/>
      <c r="R5" s="29"/>
      <c r="S5" s="29"/>
      <c r="T5" s="29">
        <v>6415892</v>
      </c>
      <c r="U5" s="29"/>
    </row>
    <row r="6" spans="2:21" x14ac:dyDescent="0.25">
      <c r="B6" s="28" t="s">
        <v>733</v>
      </c>
      <c r="C6" s="28" t="s">
        <v>732</v>
      </c>
      <c r="D6" s="28" t="s">
        <v>734</v>
      </c>
      <c r="E6" s="28" t="s">
        <v>10</v>
      </c>
      <c r="F6" s="29">
        <f>VLOOKUP(N6,Revistas!$B$2:$H$63971,2,FALSE)</f>
        <v>1.56</v>
      </c>
      <c r="G6" s="29" t="str">
        <f>VLOOKUP(N6,Revistas!$B$2:$H$63971,3,FALSE)</f>
        <v>Q3</v>
      </c>
      <c r="H6" s="29" t="str">
        <f>VLOOKUP(N6,Revistas!$B$2:$H$63971,4,FALSE)</f>
        <v>DERMATOLOGY - SCIE</v>
      </c>
      <c r="I6" s="29" t="str">
        <f>VLOOKUP(N6,Revistas!$B$2:$H$63971,5,FALSE)</f>
        <v>38/63</v>
      </c>
      <c r="J6" s="29" t="str">
        <f>VLOOKUP(N6,Revistas!$B$2:$H$63971,6,FALSE)</f>
        <v>NO</v>
      </c>
      <c r="K6" s="28" t="s">
        <v>736</v>
      </c>
      <c r="L6" s="28"/>
      <c r="M6" s="29" t="s">
        <v>140</v>
      </c>
      <c r="N6" s="29" t="s">
        <v>737</v>
      </c>
      <c r="O6" s="29" t="s">
        <v>735</v>
      </c>
      <c r="P6" s="29">
        <v>2018</v>
      </c>
      <c r="Q6" s="29"/>
      <c r="R6" s="29"/>
      <c r="S6" s="29"/>
      <c r="T6" s="29"/>
      <c r="U6" s="29">
        <v>29350416</v>
      </c>
    </row>
    <row r="7" spans="2:21" x14ac:dyDescent="0.25">
      <c r="B7" s="28" t="s">
        <v>729</v>
      </c>
      <c r="C7" s="28" t="s">
        <v>728</v>
      </c>
      <c r="D7" s="28" t="s">
        <v>723</v>
      </c>
      <c r="E7" s="28" t="s">
        <v>10</v>
      </c>
      <c r="F7" s="29" t="str">
        <f>VLOOKUP(N7,Revistas!$B$2:$H$63971,2,FALSE)</f>
        <v>NO TIENE</v>
      </c>
      <c r="G7" s="29" t="str">
        <f>VLOOKUP(N7,Revistas!$B$2:$H$63971,3,FALSE)</f>
        <v>NO TIENE</v>
      </c>
      <c r="H7" s="29" t="str">
        <f>VLOOKUP(N7,Revistas!$B$2:$H$63971,4,FALSE)</f>
        <v>NO TIENE</v>
      </c>
      <c r="I7" s="29" t="str">
        <f>VLOOKUP(N7,Revistas!$B$2:$H$63971,5,FALSE)</f>
        <v>NO TIENE</v>
      </c>
      <c r="J7" s="29" t="str">
        <f>VLOOKUP(N7,Revistas!$B$2:$H$63971,6,FALSE)</f>
        <v>NO</v>
      </c>
      <c r="K7" s="28" t="s">
        <v>731</v>
      </c>
      <c r="L7" s="28"/>
      <c r="M7" s="29" t="s">
        <v>140</v>
      </c>
      <c r="N7" s="29" t="s">
        <v>727</v>
      </c>
      <c r="O7" s="29" t="s">
        <v>730</v>
      </c>
      <c r="P7" s="29">
        <v>2018</v>
      </c>
      <c r="Q7" s="29"/>
      <c r="R7" s="29"/>
      <c r="S7" s="29"/>
      <c r="T7" s="29"/>
      <c r="U7" s="29">
        <v>29475560</v>
      </c>
    </row>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6</v>
      </c>
      <c r="D371" s="15" t="s">
        <v>10</v>
      </c>
      <c r="E371" s="16">
        <f>DSUM(A1:U366,F1,D370:D371)</f>
        <v>14.927000000000001</v>
      </c>
      <c r="F371" s="16" t="s">
        <v>10</v>
      </c>
      <c r="G371" s="16" t="s">
        <v>1638</v>
      </c>
      <c r="H371" s="16">
        <f>DCOUNTA(A1:U366,G1,F370:G371)</f>
        <v>2</v>
      </c>
      <c r="I371" s="16" t="s">
        <v>10</v>
      </c>
      <c r="J371" s="16" t="s">
        <v>1592</v>
      </c>
      <c r="K371" s="16">
        <f>DCOUNTA(A1:U366,J1,I370:J371)</f>
        <v>1</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6</v>
      </c>
      <c r="D390" s="19" t="s">
        <v>4699</v>
      </c>
      <c r="E390" s="19">
        <f>E371</f>
        <v>14.927000000000001</v>
      </c>
      <c r="F390" s="18">
        <f>H371</f>
        <v>2</v>
      </c>
      <c r="G390" s="18">
        <f>K371</f>
        <v>1</v>
      </c>
      <c r="H390" s="16"/>
      <c r="I390" s="16"/>
      <c r="J390" s="16"/>
      <c r="K390" s="16"/>
      <c r="L390" s="16"/>
      <c r="M390" s="16"/>
      <c r="N390" s="16"/>
      <c r="O390" s="17"/>
      <c r="P390" s="16"/>
      <c r="Q390" s="16"/>
      <c r="R390" s="16"/>
      <c r="S390" s="16"/>
      <c r="T390" s="16"/>
      <c r="U390" s="16"/>
    </row>
    <row r="391" spans="2:52" s="15" customFormat="1" ht="15.75" x14ac:dyDescent="0.3">
      <c r="C391" s="20"/>
      <c r="D391" s="25" t="s">
        <v>4704</v>
      </c>
      <c r="E391" s="25">
        <f>E390</f>
        <v>14.927000000000001</v>
      </c>
      <c r="F391" s="20"/>
      <c r="G391" s="16"/>
      <c r="H391" s="16"/>
      <c r="I391" s="16"/>
      <c r="J391" s="16"/>
      <c r="K391" s="16"/>
      <c r="L391" s="16"/>
      <c r="M391" s="16"/>
      <c r="N391" s="16"/>
      <c r="O391" s="17"/>
      <c r="P391" s="16"/>
      <c r="Q391" s="16"/>
      <c r="R391" s="16"/>
      <c r="S391" s="16"/>
      <c r="T391" s="16"/>
      <c r="U391" s="16"/>
    </row>
    <row r="392" spans="2:52" s="15" customFormat="1" ht="15.75" x14ac:dyDescent="0.3">
      <c r="C392" s="20"/>
      <c r="D392" s="25" t="s">
        <v>4705</v>
      </c>
      <c r="E392" s="25">
        <f>E390</f>
        <v>14.927000000000001</v>
      </c>
      <c r="F392" s="16"/>
      <c r="G392" s="16"/>
      <c r="H392" s="16"/>
      <c r="I392" s="16"/>
      <c r="J392" s="16"/>
      <c r="K392" s="16"/>
      <c r="L392" s="16"/>
      <c r="M392" s="16"/>
      <c r="N392" s="16"/>
      <c r="O392" s="16"/>
      <c r="P392" s="16"/>
      <c r="Q392" s="16"/>
      <c r="R392" s="16"/>
      <c r="S392" s="16"/>
      <c r="T392" s="16"/>
      <c r="U392" s="16"/>
    </row>
    <row r="398" spans="2:52" x14ac:dyDescent="0.25">
      <c r="C398" s="15"/>
    </row>
  </sheetData>
  <sortState ref="B2:U8">
    <sortCondition ref="B2:B365"/>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AZ42"/>
  <sheetViews>
    <sheetView workbookViewId="0">
      <selection activeCell="B1" sqref="B1:U9"/>
    </sheetView>
  </sheetViews>
  <sheetFormatPr baseColWidth="10" defaultRowHeight="15" x14ac:dyDescent="0.25"/>
  <cols>
    <col min="1" max="3" width="11.42578125" style="21"/>
    <col min="4" max="4" width="34.140625" style="21" customWidth="1"/>
    <col min="5" max="5" width="13.57031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21" x14ac:dyDescent="0.25">
      <c r="B2" s="28" t="s">
        <v>758</v>
      </c>
      <c r="C2" s="28" t="s">
        <v>759</v>
      </c>
      <c r="D2" s="28" t="s">
        <v>760</v>
      </c>
      <c r="E2" s="28" t="s">
        <v>10</v>
      </c>
      <c r="F2" s="29">
        <f>VLOOKUP(N2,Revistas!$B$2:$H$63971,2,FALSE)</f>
        <v>2.4860000000000002</v>
      </c>
      <c r="G2" s="29" t="str">
        <f>VLOOKUP(N2,Revistas!$B$2:$H$63971,3,FALSE)</f>
        <v>Q1</v>
      </c>
      <c r="H2" s="29" t="str">
        <f>VLOOKUP(N2,Revistas!$B$2:$H$63971,4,FALSE)</f>
        <v>PEDIATRICS - SCIE;</v>
      </c>
      <c r="I2" s="29" t="str">
        <f>VLOOKUP(N2,Revistas!$B$2:$H$63971,5,FALSE)</f>
        <v>27/121</v>
      </c>
      <c r="J2" s="29" t="str">
        <f>VLOOKUP(N2,Revistas!$B$2:$H$63971,6,FALSE)</f>
        <v>NO</v>
      </c>
      <c r="K2" s="28" t="s">
        <v>761</v>
      </c>
      <c r="L2" s="28" t="s">
        <v>762</v>
      </c>
      <c r="M2" s="29">
        <v>0</v>
      </c>
      <c r="N2" s="29" t="s">
        <v>763</v>
      </c>
      <c r="O2" s="29" t="s">
        <v>224</v>
      </c>
      <c r="P2" s="29">
        <v>2018</v>
      </c>
      <c r="Q2" s="29">
        <v>37</v>
      </c>
      <c r="R2" s="29">
        <v>2</v>
      </c>
      <c r="S2" s="29" t="s">
        <v>765</v>
      </c>
      <c r="T2" s="29" t="s">
        <v>766</v>
      </c>
      <c r="U2" s="29">
        <v>28787387</v>
      </c>
    </row>
    <row r="3" spans="2:21" x14ac:dyDescent="0.25">
      <c r="B3" s="28" t="s">
        <v>744</v>
      </c>
      <c r="C3" s="28" t="s">
        <v>745</v>
      </c>
      <c r="D3" s="28" t="s">
        <v>29</v>
      </c>
      <c r="E3" s="28" t="s">
        <v>24</v>
      </c>
      <c r="F3" s="29">
        <f>VLOOKUP(N3,Revistas!$B$2:$H$63971,2,FALSE)</f>
        <v>1.1399999999999999</v>
      </c>
      <c r="G3" s="29" t="str">
        <f>VLOOKUP(N3,Revistas!$B$2:$H$63971,3,FALSE)</f>
        <v>Q3</v>
      </c>
      <c r="H3" s="29" t="str">
        <f>VLOOKUP(N3,Revistas!$B$2:$H$63971,4,FALSE)</f>
        <v>PEDIATRICS - SCIE</v>
      </c>
      <c r="I3" s="29" t="str">
        <f>VLOOKUP(N3,Revistas!$B$2:$H$63971,5,FALSE)</f>
        <v>88/121/</v>
      </c>
      <c r="J3" s="29" t="str">
        <f>VLOOKUP(N3,Revistas!$B$2:$H$63971,6,FALSE)</f>
        <v>NO</v>
      </c>
      <c r="K3" s="28" t="s">
        <v>746</v>
      </c>
      <c r="L3" s="28" t="s">
        <v>747</v>
      </c>
      <c r="M3" s="29">
        <v>0</v>
      </c>
      <c r="N3" s="29" t="s">
        <v>32</v>
      </c>
      <c r="O3" s="29" t="s">
        <v>33</v>
      </c>
      <c r="P3" s="29">
        <v>2018</v>
      </c>
      <c r="Q3" s="29">
        <v>88</v>
      </c>
      <c r="R3" s="29">
        <v>3</v>
      </c>
      <c r="S3" s="29">
        <v>178</v>
      </c>
      <c r="T3" s="29">
        <v>179</v>
      </c>
      <c r="U3" s="29">
        <v>29169976</v>
      </c>
    </row>
    <row r="4" spans="2:21" x14ac:dyDescent="0.25">
      <c r="B4" s="28" t="s">
        <v>748</v>
      </c>
      <c r="C4" s="28" t="s">
        <v>749</v>
      </c>
      <c r="D4" s="28" t="s">
        <v>29</v>
      </c>
      <c r="E4" s="28" t="s">
        <v>10</v>
      </c>
      <c r="F4" s="29">
        <f>VLOOKUP(N4,Revistas!$B$2:$H$63971,2,FALSE)</f>
        <v>1.1399999999999999</v>
      </c>
      <c r="G4" s="29" t="str">
        <f>VLOOKUP(N4,Revistas!$B$2:$H$63971,3,FALSE)</f>
        <v>Q3</v>
      </c>
      <c r="H4" s="29" t="str">
        <f>VLOOKUP(N4,Revistas!$B$2:$H$63971,4,FALSE)</f>
        <v>PEDIATRICS - SCIE</v>
      </c>
      <c r="I4" s="29" t="str">
        <f>VLOOKUP(N4,Revistas!$B$2:$H$63971,5,FALSE)</f>
        <v>88/121/</v>
      </c>
      <c r="J4" s="29" t="str">
        <f>VLOOKUP(N4,Revistas!$B$2:$H$63971,6,FALSE)</f>
        <v>NO</v>
      </c>
      <c r="K4" s="28" t="s">
        <v>750</v>
      </c>
      <c r="L4" s="28" t="s">
        <v>751</v>
      </c>
      <c r="M4" s="29">
        <v>0</v>
      </c>
      <c r="N4" s="29" t="s">
        <v>32</v>
      </c>
      <c r="O4" s="29" t="s">
        <v>224</v>
      </c>
      <c r="P4" s="29">
        <v>2018</v>
      </c>
      <c r="Q4" s="29">
        <v>88</v>
      </c>
      <c r="R4" s="29">
        <v>2</v>
      </c>
      <c r="S4" s="29">
        <v>82</v>
      </c>
      <c r="T4" s="29">
        <v>88</v>
      </c>
      <c r="U4" s="29">
        <v>28365283</v>
      </c>
    </row>
    <row r="5" spans="2:21" x14ac:dyDescent="0.25">
      <c r="B5" s="28" t="s">
        <v>738</v>
      </c>
      <c r="C5" s="28" t="s">
        <v>739</v>
      </c>
      <c r="D5" s="28" t="s">
        <v>740</v>
      </c>
      <c r="E5" s="28" t="s">
        <v>44</v>
      </c>
      <c r="F5" s="29">
        <f>VLOOKUP(N5,Revistas!$B$2:$H$63971,2,FALSE)</f>
        <v>3.0510000000000002</v>
      </c>
      <c r="G5" s="29" t="str">
        <f>VLOOKUP(N5,Revistas!$B$2:$H$63971,3,FALSE)</f>
        <v>Q2</v>
      </c>
      <c r="H5" s="29" t="str">
        <f>VLOOKUP(N5,Revistas!$B$2:$H$63971,4,FALSE)</f>
        <v>VIROLOGY - SCIE</v>
      </c>
      <c r="I5" s="29" t="str">
        <f>VLOOKUP(N5,Revistas!$B$2:$H$63971,5,FALSE)</f>
        <v>15/33</v>
      </c>
      <c r="J5" s="29" t="str">
        <f>VLOOKUP(N5,Revistas!$B$2:$H$63971,6,FALSE)</f>
        <v>NO</v>
      </c>
      <c r="K5" s="28" t="s">
        <v>741</v>
      </c>
      <c r="L5" s="28" t="s">
        <v>742</v>
      </c>
      <c r="M5" s="29">
        <v>0</v>
      </c>
      <c r="N5" s="29" t="s">
        <v>743</v>
      </c>
      <c r="O5" s="29" t="s">
        <v>21</v>
      </c>
      <c r="P5" s="29">
        <v>2018</v>
      </c>
      <c r="Q5" s="29">
        <v>101</v>
      </c>
      <c r="R5" s="29"/>
      <c r="S5" s="29">
        <v>11</v>
      </c>
      <c r="T5" s="29">
        <v>17</v>
      </c>
      <c r="U5" s="29">
        <v>29414181</v>
      </c>
    </row>
    <row r="6" spans="2:21" x14ac:dyDescent="0.25">
      <c r="B6" s="28" t="s">
        <v>777</v>
      </c>
      <c r="C6" s="28" t="s">
        <v>783</v>
      </c>
      <c r="D6" s="28" t="s">
        <v>1842</v>
      </c>
      <c r="E6" s="28" t="s">
        <v>10</v>
      </c>
      <c r="F6" s="29">
        <f>VLOOKUP(N6,Revistas!$B$2:$H$63971,2,FALSE)</f>
        <v>1.1399999999999999</v>
      </c>
      <c r="G6" s="29" t="str">
        <f>VLOOKUP(N6,Revistas!$B$2:$H$63971,3,FALSE)</f>
        <v>Q3</v>
      </c>
      <c r="H6" s="29" t="str">
        <f>VLOOKUP(N6,Revistas!$B$2:$H$63971,4,FALSE)</f>
        <v>PEDIATRICS - SCIE</v>
      </c>
      <c r="I6" s="29" t="str">
        <f>VLOOKUP(N6,Revistas!$B$2:$H$63971,5,FALSE)</f>
        <v>88/121/</v>
      </c>
      <c r="J6" s="29" t="str">
        <f>VLOOKUP(N6,Revistas!$B$2:$H$63971,6,FALSE)</f>
        <v>NO</v>
      </c>
      <c r="K6" s="28" t="s">
        <v>780</v>
      </c>
      <c r="L6" s="28"/>
      <c r="M6" s="29" t="s">
        <v>140</v>
      </c>
      <c r="N6" s="29" t="s">
        <v>781</v>
      </c>
      <c r="O6" s="29" t="s">
        <v>779</v>
      </c>
      <c r="P6" s="29">
        <v>2018</v>
      </c>
      <c r="Q6" s="29">
        <v>88</v>
      </c>
      <c r="R6" s="29">
        <v>1</v>
      </c>
      <c r="S6" s="29" t="s">
        <v>778</v>
      </c>
      <c r="T6" s="29"/>
      <c r="U6" s="29">
        <v>28729186</v>
      </c>
    </row>
    <row r="7" spans="2:21" x14ac:dyDescent="0.25">
      <c r="B7" s="28" t="s">
        <v>767</v>
      </c>
      <c r="C7" s="28" t="s">
        <v>768</v>
      </c>
      <c r="D7" s="28" t="s">
        <v>769</v>
      </c>
      <c r="E7" s="28" t="s">
        <v>44</v>
      </c>
      <c r="F7" s="29">
        <f>VLOOKUP(N7,Revistas!$B$2:$H$63971,2,FALSE)</f>
        <v>5.7050000000000001</v>
      </c>
      <c r="G7" s="29" t="str">
        <f>VLOOKUP(N7,Revistas!$B$2:$H$63971,3,FALSE)</f>
        <v>Q1</v>
      </c>
      <c r="H7" s="29" t="str">
        <f>VLOOKUP(N7,Revistas!$B$2:$H$63971,4,FALSE)</f>
        <v>PEDIATRICS - SCIE</v>
      </c>
      <c r="I7" s="29" t="str">
        <f>VLOOKUP(N7,Revistas!$B$2:$H$63971,5,FALSE)</f>
        <v>3/121</v>
      </c>
      <c r="J7" s="29" t="str">
        <f>VLOOKUP(N7,Revistas!$B$2:$H$63971,6,FALSE)</f>
        <v>SI</v>
      </c>
      <c r="K7" s="28" t="s">
        <v>770</v>
      </c>
      <c r="L7" s="28" t="s">
        <v>771</v>
      </c>
      <c r="M7" s="29">
        <v>0</v>
      </c>
      <c r="N7" s="29" t="s">
        <v>772</v>
      </c>
      <c r="O7" s="29" t="s">
        <v>73</v>
      </c>
      <c r="P7" s="29">
        <v>2018</v>
      </c>
      <c r="Q7" s="29">
        <v>141</v>
      </c>
      <c r="R7" s="29">
        <v>1</v>
      </c>
      <c r="S7" s="29"/>
      <c r="T7" s="29" t="s">
        <v>773</v>
      </c>
      <c r="U7" s="29">
        <v>29269387</v>
      </c>
    </row>
    <row r="8" spans="2:21" x14ac:dyDescent="0.25">
      <c r="B8" s="28" t="s">
        <v>752</v>
      </c>
      <c r="C8" s="28" t="s">
        <v>753</v>
      </c>
      <c r="D8" s="28" t="s">
        <v>754</v>
      </c>
      <c r="E8" s="28" t="s">
        <v>24</v>
      </c>
      <c r="F8" s="29">
        <f>VLOOKUP(N8,Revistas!$B$2:$H$63971,2,FALSE)</f>
        <v>2.468</v>
      </c>
      <c r="G8" s="29" t="str">
        <f>VLOOKUP(N8,Revistas!$B$2:$H$63971,3,FALSE)</f>
        <v>Q3</v>
      </c>
      <c r="H8" s="29" t="str">
        <f>VLOOKUP(N8,Revistas!$B$2:$H$63971,4,FALSE)</f>
        <v>INFECTIOUS DISEASES - SCIE</v>
      </c>
      <c r="I8" s="29" t="str">
        <f>VLOOKUP(N8,Revistas!$B$2:$H$63971,5,FALSE)</f>
        <v>44/84</v>
      </c>
      <c r="J8" s="29" t="str">
        <f>VLOOKUP(N8,Revistas!$B$2:$H$63971,6,FALSE)</f>
        <v>NO</v>
      </c>
      <c r="K8" s="28" t="s">
        <v>755</v>
      </c>
      <c r="L8" s="28" t="s">
        <v>756</v>
      </c>
      <c r="M8" s="29">
        <v>0</v>
      </c>
      <c r="N8" s="29" t="s">
        <v>757</v>
      </c>
      <c r="O8" s="29" t="s">
        <v>224</v>
      </c>
      <c r="P8" s="29">
        <v>2018</v>
      </c>
      <c r="Q8" s="29">
        <v>46</v>
      </c>
      <c r="R8" s="29">
        <v>1</v>
      </c>
      <c r="S8" s="29">
        <v>141</v>
      </c>
      <c r="T8" s="29">
        <v>142</v>
      </c>
      <c r="U8" s="29">
        <v>28905249</v>
      </c>
    </row>
    <row r="9" spans="2:21" x14ac:dyDescent="0.25">
      <c r="B9" s="28" t="s">
        <v>775</v>
      </c>
      <c r="C9" s="28" t="s">
        <v>774</v>
      </c>
      <c r="D9" s="28" t="s">
        <v>784</v>
      </c>
      <c r="E9" s="28" t="s">
        <v>10</v>
      </c>
      <c r="F9" s="29">
        <f>VLOOKUP(N9,Revistas!$B$2:$H$63971,2,FALSE)</f>
        <v>2.4860000000000002</v>
      </c>
      <c r="G9" s="29" t="str">
        <f>VLOOKUP(N9,Revistas!$B$2:$H$63971,3,FALSE)</f>
        <v>Q1</v>
      </c>
      <c r="H9" s="29" t="str">
        <f>VLOOKUP(N9,Revistas!$B$2:$H$63971,4,FALSE)</f>
        <v>PEDIATRICS - SCIE;</v>
      </c>
      <c r="I9" s="29" t="str">
        <f>VLOOKUP(N9,Revistas!$B$2:$H$63971,5,FALSE)</f>
        <v>27/121</v>
      </c>
      <c r="J9" s="29" t="str">
        <f>VLOOKUP(N9,Revistas!$B$2:$H$63971,6,FALSE)</f>
        <v>NO</v>
      </c>
      <c r="K9" s="28" t="s">
        <v>776</v>
      </c>
      <c r="L9" s="28"/>
      <c r="M9" s="29" t="s">
        <v>140</v>
      </c>
      <c r="N9" s="29" t="s">
        <v>764</v>
      </c>
      <c r="O9" s="29" t="s">
        <v>546</v>
      </c>
      <c r="P9" s="29">
        <v>2018</v>
      </c>
      <c r="Q9" s="29"/>
      <c r="R9" s="29"/>
      <c r="S9" s="29"/>
      <c r="T9" s="29"/>
      <c r="U9" s="29">
        <v>29613974</v>
      </c>
    </row>
    <row r="11" spans="2:21" hidden="1" x14ac:dyDescent="0.25"/>
    <row r="12" spans="2:21" s="15" customFormat="1" hidden="1" x14ac:dyDescent="0.25">
      <c r="B12" s="15" t="s">
        <v>167</v>
      </c>
      <c r="C12" s="15" t="s">
        <v>167</v>
      </c>
      <c r="D12" s="15" t="s">
        <v>167</v>
      </c>
      <c r="E12" s="16" t="s">
        <v>168</v>
      </c>
      <c r="F12" s="16" t="s">
        <v>167</v>
      </c>
      <c r="G12" s="16" t="s">
        <v>169</v>
      </c>
      <c r="H12" s="16" t="s">
        <v>4691</v>
      </c>
      <c r="I12" s="16" t="s">
        <v>167</v>
      </c>
      <c r="J12" s="16" t="s">
        <v>170</v>
      </c>
      <c r="K12" s="16" t="s">
        <v>4692</v>
      </c>
      <c r="L12" s="16"/>
      <c r="M12" s="16"/>
      <c r="N12" s="16"/>
      <c r="O12" s="16"/>
      <c r="P12" s="16"/>
      <c r="Q12" s="16"/>
      <c r="R12" s="16"/>
      <c r="S12" s="16"/>
      <c r="T12" s="16"/>
      <c r="U12" s="16"/>
    </row>
    <row r="13" spans="2:21" s="15" customFormat="1" hidden="1" x14ac:dyDescent="0.25">
      <c r="B13" s="15" t="s">
        <v>10</v>
      </c>
      <c r="C13" s="15">
        <f>DCOUNTA(A1:U10,E1,B12:B13)</f>
        <v>4</v>
      </c>
      <c r="D13" s="15" t="s">
        <v>10</v>
      </c>
      <c r="E13" s="16">
        <f>DSUM(A1:U10,F1,D12:D13)</f>
        <v>7.2520000000000007</v>
      </c>
      <c r="F13" s="16" t="s">
        <v>10</v>
      </c>
      <c r="G13" s="16" t="s">
        <v>1638</v>
      </c>
      <c r="H13" s="16">
        <f>DCOUNTA(A1:U10,G1,F12:G13)</f>
        <v>2</v>
      </c>
      <c r="I13" s="16" t="s">
        <v>10</v>
      </c>
      <c r="J13" s="16" t="s">
        <v>1592</v>
      </c>
      <c r="K13" s="16">
        <f>DCOUNTA(A1:U10,J1,I12:J13)</f>
        <v>0</v>
      </c>
      <c r="L13" s="16"/>
      <c r="M13" s="16"/>
      <c r="N13" s="16"/>
      <c r="O13" s="16"/>
      <c r="P13" s="16"/>
      <c r="Q13" s="16"/>
      <c r="R13" s="16"/>
      <c r="S13" s="16"/>
      <c r="T13" s="16"/>
      <c r="U13" s="16"/>
    </row>
    <row r="14" spans="2:21" s="15" customFormat="1" hidden="1" x14ac:dyDescent="0.25">
      <c r="E14" s="16"/>
      <c r="F14" s="16"/>
      <c r="G14" s="16"/>
      <c r="H14" s="16"/>
      <c r="I14" s="16"/>
      <c r="J14" s="16"/>
      <c r="K14" s="16"/>
      <c r="L14" s="16"/>
      <c r="M14" s="16"/>
      <c r="N14" s="16"/>
      <c r="O14" s="16"/>
      <c r="P14" s="16"/>
      <c r="Q14" s="16"/>
      <c r="R14" s="16"/>
      <c r="S14" s="16"/>
      <c r="T14" s="16"/>
      <c r="U14" s="16"/>
    </row>
    <row r="15" spans="2:21" s="15" customFormat="1" hidden="1" x14ac:dyDescent="0.25">
      <c r="B15" s="15" t="s">
        <v>167</v>
      </c>
      <c r="D15" s="15" t="s">
        <v>167</v>
      </c>
      <c r="E15" s="16" t="s">
        <v>168</v>
      </c>
      <c r="F15" s="16" t="s">
        <v>167</v>
      </c>
      <c r="G15" s="16" t="s">
        <v>169</v>
      </c>
      <c r="H15" s="16" t="s">
        <v>4691</v>
      </c>
      <c r="I15" s="16" t="s">
        <v>167</v>
      </c>
      <c r="J15" s="16" t="s">
        <v>170</v>
      </c>
      <c r="K15" s="16" t="s">
        <v>4692</v>
      </c>
      <c r="L15" s="16"/>
      <c r="M15" s="16"/>
      <c r="N15" s="16"/>
      <c r="O15" s="16"/>
      <c r="P15" s="16"/>
      <c r="Q15" s="16"/>
      <c r="R15" s="16"/>
      <c r="S15" s="16"/>
      <c r="T15" s="16"/>
      <c r="U15" s="16"/>
    </row>
    <row r="16" spans="2:21" s="15" customFormat="1" hidden="1" x14ac:dyDescent="0.25">
      <c r="B16" s="15" t="s">
        <v>24</v>
      </c>
      <c r="C16" s="15">
        <f>DCOUNTA(A1:U10,E1,B15:B16)</f>
        <v>2</v>
      </c>
      <c r="D16" s="15" t="s">
        <v>24</v>
      </c>
      <c r="E16" s="16">
        <f>DSUM(A1:U10,F1,D15:D16)</f>
        <v>3.6079999999999997</v>
      </c>
      <c r="F16" s="16" t="s">
        <v>24</v>
      </c>
      <c r="G16" s="16" t="s">
        <v>1638</v>
      </c>
      <c r="H16" s="16">
        <f>DCOUNTA(A1:U10,G1,F15:G16)</f>
        <v>0</v>
      </c>
      <c r="I16" s="16" t="s">
        <v>24</v>
      </c>
      <c r="J16" s="16" t="s">
        <v>1592</v>
      </c>
      <c r="K16" s="16">
        <f>DCOUNTA(A1:U10,J1,I15:J16)</f>
        <v>0</v>
      </c>
      <c r="L16" s="16"/>
      <c r="M16" s="16"/>
      <c r="N16" s="16"/>
      <c r="O16" s="16"/>
      <c r="P16" s="16"/>
      <c r="Q16" s="16"/>
      <c r="R16" s="16"/>
      <c r="S16" s="16"/>
      <c r="T16" s="16"/>
      <c r="U16" s="16"/>
    </row>
    <row r="17" spans="2:52" s="15" customFormat="1" hidden="1" x14ac:dyDescent="0.25">
      <c r="E17" s="16"/>
      <c r="F17" s="16"/>
      <c r="G17" s="16"/>
      <c r="H17" s="16"/>
      <c r="I17" s="16"/>
      <c r="J17" s="16"/>
      <c r="K17" s="16"/>
      <c r="L17" s="16"/>
      <c r="M17" s="16"/>
      <c r="N17" s="16"/>
      <c r="O17" s="16"/>
      <c r="P17" s="16"/>
      <c r="Q17" s="16"/>
      <c r="R17" s="16"/>
      <c r="S17" s="16"/>
      <c r="T17" s="16"/>
      <c r="U17" s="16"/>
    </row>
    <row r="18" spans="2:52" s="15" customFormat="1" hidden="1" x14ac:dyDescent="0.25">
      <c r="B18" s="15" t="s">
        <v>167</v>
      </c>
      <c r="D18" s="15" t="s">
        <v>167</v>
      </c>
      <c r="E18" s="16" t="s">
        <v>168</v>
      </c>
      <c r="F18" s="16" t="s">
        <v>167</v>
      </c>
      <c r="G18" s="16" t="s">
        <v>169</v>
      </c>
      <c r="H18" s="16" t="s">
        <v>4691</v>
      </c>
      <c r="I18" s="16" t="s">
        <v>167</v>
      </c>
      <c r="J18" s="16" t="s">
        <v>170</v>
      </c>
      <c r="K18" s="16" t="s">
        <v>4692</v>
      </c>
      <c r="L18" s="16"/>
      <c r="M18" s="16"/>
      <c r="N18" s="16"/>
      <c r="O18" s="16"/>
      <c r="P18" s="16"/>
      <c r="Q18" s="16"/>
      <c r="R18" s="16"/>
      <c r="S18" s="16"/>
      <c r="T18" s="16"/>
      <c r="U18" s="16"/>
    </row>
    <row r="19" spans="2:52" s="15" customFormat="1" hidden="1" x14ac:dyDescent="0.25">
      <c r="B19" s="15" t="s">
        <v>149</v>
      </c>
      <c r="C19" s="15">
        <f>DCOUNTA(A1:U10,E1,B18:B19)</f>
        <v>0</v>
      </c>
      <c r="D19" s="15" t="s">
        <v>149</v>
      </c>
      <c r="E19" s="16">
        <f>DSUM(A1:U10,F1,D18:D19)</f>
        <v>0</v>
      </c>
      <c r="F19" s="16" t="s">
        <v>149</v>
      </c>
      <c r="G19" s="16" t="s">
        <v>1638</v>
      </c>
      <c r="H19" s="16">
        <f>DCOUNTA(A1:U10,G1,F18:G19)</f>
        <v>0</v>
      </c>
      <c r="I19" s="16" t="s">
        <v>149</v>
      </c>
      <c r="J19" s="16" t="s">
        <v>1592</v>
      </c>
      <c r="K19" s="16">
        <f>DCOUNTA(A1:U10,J1,I18:J19)</f>
        <v>0</v>
      </c>
      <c r="L19" s="16"/>
      <c r="M19" s="16"/>
      <c r="N19" s="16"/>
      <c r="O19" s="16"/>
      <c r="P19" s="16"/>
      <c r="Q19" s="16"/>
      <c r="R19" s="16"/>
      <c r="S19" s="16"/>
      <c r="T19" s="16"/>
      <c r="U19" s="16"/>
    </row>
    <row r="20" spans="2:52" s="15" customFormat="1" hidden="1" x14ac:dyDescent="0.25">
      <c r="E20" s="16"/>
      <c r="F20" s="16"/>
      <c r="G20" s="16"/>
      <c r="H20" s="16"/>
      <c r="I20" s="16"/>
      <c r="J20" s="16"/>
      <c r="K20" s="16"/>
      <c r="L20" s="16"/>
      <c r="M20" s="16"/>
      <c r="N20" s="16"/>
      <c r="O20" s="16"/>
      <c r="P20" s="16"/>
      <c r="Q20" s="16"/>
      <c r="R20" s="16"/>
      <c r="S20" s="16"/>
      <c r="T20" s="16"/>
      <c r="U20" s="16"/>
    </row>
    <row r="21" spans="2:52" s="15" customFormat="1" hidden="1" x14ac:dyDescent="0.25">
      <c r="B21" s="15" t="s">
        <v>167</v>
      </c>
      <c r="D21" s="15" t="s">
        <v>167</v>
      </c>
      <c r="E21" s="16" t="s">
        <v>168</v>
      </c>
      <c r="F21" s="16" t="s">
        <v>167</v>
      </c>
      <c r="G21" s="16" t="s">
        <v>169</v>
      </c>
      <c r="H21" s="16" t="s">
        <v>4691</v>
      </c>
      <c r="I21" s="16" t="s">
        <v>167</v>
      </c>
      <c r="J21" s="16" t="s">
        <v>170</v>
      </c>
      <c r="K21" s="16" t="s">
        <v>4692</v>
      </c>
      <c r="L21" s="16"/>
      <c r="M21" s="16"/>
      <c r="N21" s="16"/>
      <c r="O21" s="16"/>
      <c r="P21" s="16"/>
      <c r="Q21" s="16"/>
      <c r="R21" s="16"/>
      <c r="S21" s="16"/>
      <c r="T21" s="16"/>
      <c r="U21" s="16"/>
    </row>
    <row r="22" spans="2:52" s="15" customFormat="1" hidden="1" x14ac:dyDescent="0.25">
      <c r="B22" s="15" t="s">
        <v>198</v>
      </c>
      <c r="C22" s="15">
        <f>DCOUNTA(A1:U10,E1,B21:B22)</f>
        <v>0</v>
      </c>
      <c r="D22" s="15" t="s">
        <v>198</v>
      </c>
      <c r="E22" s="16">
        <f>DSUM(A1:U10,F1,D21:D22)</f>
        <v>0</v>
      </c>
      <c r="F22" s="16" t="s">
        <v>198</v>
      </c>
      <c r="G22" s="16" t="s">
        <v>1638</v>
      </c>
      <c r="H22" s="16">
        <f>DCOUNTA(A1:U10,G1,F21:G22)</f>
        <v>0</v>
      </c>
      <c r="I22" s="16" t="s">
        <v>198</v>
      </c>
      <c r="J22" s="16" t="s">
        <v>1592</v>
      </c>
      <c r="K22" s="16">
        <f>DCOUNTA(A1:U10,J1,I21:J22)</f>
        <v>0</v>
      </c>
      <c r="L22" s="16"/>
      <c r="M22" s="16"/>
      <c r="N22" s="16"/>
      <c r="O22" s="16"/>
      <c r="P22" s="16"/>
      <c r="Q22" s="16"/>
      <c r="R22" s="16"/>
      <c r="S22" s="16"/>
      <c r="T22" s="16"/>
      <c r="U22" s="16"/>
    </row>
    <row r="23" spans="2:52" s="15" customFormat="1" hidden="1" x14ac:dyDescent="0.25">
      <c r="E23" s="16"/>
      <c r="F23" s="16"/>
      <c r="G23" s="16"/>
      <c r="H23" s="16"/>
      <c r="I23" s="16"/>
      <c r="J23" s="16"/>
      <c r="K23" s="16"/>
      <c r="L23" s="16"/>
      <c r="M23" s="16"/>
      <c r="N23" s="16"/>
      <c r="O23" s="16"/>
      <c r="P23" s="16"/>
      <c r="Q23" s="16"/>
      <c r="R23" s="16"/>
      <c r="S23" s="16"/>
      <c r="T23" s="16"/>
      <c r="U23" s="16"/>
    </row>
    <row r="24" spans="2:52" s="15" customFormat="1" hidden="1" x14ac:dyDescent="0.25">
      <c r="E24" s="16"/>
      <c r="F24" s="16"/>
      <c r="G24" s="16"/>
      <c r="H24" s="16"/>
      <c r="I24" s="16"/>
      <c r="J24" s="16"/>
      <c r="K24" s="16"/>
      <c r="L24" s="16"/>
      <c r="M24" s="16"/>
      <c r="N24" s="16"/>
      <c r="O24" s="16"/>
      <c r="P24" s="16"/>
      <c r="Q24" s="16"/>
      <c r="R24" s="16"/>
      <c r="S24" s="16"/>
      <c r="T24" s="16"/>
      <c r="U24" s="16"/>
    </row>
    <row r="25" spans="2:52" s="15" customFormat="1" hidden="1" x14ac:dyDescent="0.25">
      <c r="B25" s="15" t="s">
        <v>167</v>
      </c>
      <c r="D25" s="15" t="s">
        <v>167</v>
      </c>
      <c r="E25" s="16" t="s">
        <v>168</v>
      </c>
      <c r="F25" s="16" t="s">
        <v>167</v>
      </c>
      <c r="G25" s="16" t="s">
        <v>169</v>
      </c>
      <c r="H25" s="16" t="s">
        <v>4691</v>
      </c>
      <c r="I25" s="16" t="s">
        <v>167</v>
      </c>
      <c r="J25" s="16" t="s">
        <v>170</v>
      </c>
      <c r="K25" s="16" t="s">
        <v>4692</v>
      </c>
      <c r="L25" s="16"/>
      <c r="M25" s="16"/>
      <c r="N25" s="16"/>
      <c r="O25" s="16"/>
      <c r="P25" s="16"/>
      <c r="Q25" s="16"/>
      <c r="R25" s="16"/>
      <c r="S25" s="16"/>
      <c r="T25" s="16"/>
      <c r="U25" s="16"/>
    </row>
    <row r="26" spans="2:52" s="15" customFormat="1" hidden="1" x14ac:dyDescent="0.25">
      <c r="B26" s="15" t="s">
        <v>205</v>
      </c>
      <c r="C26" s="15">
        <f>DCOUNTA(A1:U10,E1,B25:B26)</f>
        <v>0</v>
      </c>
      <c r="D26" s="15" t="s">
        <v>205</v>
      </c>
      <c r="E26" s="16">
        <f>DSUM(A1:U10,F1,D25:D26)</f>
        <v>0</v>
      </c>
      <c r="F26" s="16" t="s">
        <v>205</v>
      </c>
      <c r="G26" s="16" t="s">
        <v>1638</v>
      </c>
      <c r="H26" s="16">
        <f>DCOUNTA(A1:U10,G1,F25:G26)</f>
        <v>0</v>
      </c>
      <c r="I26" s="16" t="s">
        <v>205</v>
      </c>
      <c r="J26" s="16" t="s">
        <v>1592</v>
      </c>
      <c r="K26" s="16">
        <f>DCOUNTA(A1:U10,J1,I25:J26)</f>
        <v>0</v>
      </c>
      <c r="L26" s="16"/>
      <c r="M26" s="16"/>
      <c r="N26" s="16"/>
      <c r="O26" s="16"/>
      <c r="P26" s="16"/>
      <c r="Q26" s="16"/>
      <c r="R26" s="16"/>
      <c r="S26" s="16"/>
      <c r="T26" s="16"/>
      <c r="U26" s="16"/>
    </row>
    <row r="27" spans="2:52" s="15" customFormat="1" hidden="1" x14ac:dyDescent="0.25">
      <c r="E27" s="16"/>
      <c r="F27" s="16"/>
      <c r="G27" s="16"/>
      <c r="H27" s="16"/>
      <c r="I27" s="16"/>
      <c r="J27" s="16"/>
      <c r="K27" s="16"/>
      <c r="L27" s="16"/>
      <c r="M27" s="16"/>
      <c r="N27" s="16"/>
      <c r="O27" s="16"/>
      <c r="P27" s="16"/>
      <c r="Q27" s="16"/>
      <c r="R27" s="16"/>
      <c r="S27" s="16"/>
      <c r="T27" s="16"/>
      <c r="U27" s="16"/>
    </row>
    <row r="28" spans="2:52" s="15" customFormat="1" hidden="1" x14ac:dyDescent="0.25">
      <c r="B28" s="15" t="s">
        <v>167</v>
      </c>
      <c r="D28" s="15" t="s">
        <v>167</v>
      </c>
      <c r="E28" s="16" t="s">
        <v>168</v>
      </c>
      <c r="F28" s="16" t="s">
        <v>167</v>
      </c>
      <c r="G28" s="16" t="s">
        <v>169</v>
      </c>
      <c r="H28" s="16" t="s">
        <v>4691</v>
      </c>
      <c r="I28" s="16" t="s">
        <v>167</v>
      </c>
      <c r="J28" s="16" t="s">
        <v>170</v>
      </c>
      <c r="K28" s="16" t="s">
        <v>4692</v>
      </c>
      <c r="L28" s="16"/>
      <c r="M28" s="16"/>
      <c r="N28" s="16"/>
      <c r="O28" s="16"/>
      <c r="P28" s="16"/>
      <c r="Q28" s="16"/>
      <c r="R28" s="16"/>
      <c r="S28" s="16"/>
      <c r="T28" s="16"/>
      <c r="U28" s="16"/>
    </row>
    <row r="29" spans="2:52" s="15" customFormat="1" hidden="1" x14ac:dyDescent="0.25">
      <c r="B29" s="15" t="s">
        <v>44</v>
      </c>
      <c r="C29" s="15">
        <f>DCOUNTA(A1:U10,E1,B28:B29)</f>
        <v>2</v>
      </c>
      <c r="D29" s="15" t="s">
        <v>44</v>
      </c>
      <c r="E29" s="16">
        <f>DSUM(A1:U10,F1,D28:D29)</f>
        <v>8.7560000000000002</v>
      </c>
      <c r="F29" s="16" t="s">
        <v>44</v>
      </c>
      <c r="G29" s="16" t="s">
        <v>1638</v>
      </c>
      <c r="H29" s="16">
        <f>DCOUNTA(A1:U10,G1,F28:G29)</f>
        <v>1</v>
      </c>
      <c r="I29" s="16" t="s">
        <v>44</v>
      </c>
      <c r="J29" s="16" t="s">
        <v>1592</v>
      </c>
      <c r="K29" s="16">
        <f>DCOUNTA(A1:U10,J1,I28:J29)</f>
        <v>1</v>
      </c>
      <c r="L29" s="16"/>
      <c r="M29" s="16"/>
      <c r="N29" s="16"/>
      <c r="O29" s="16"/>
      <c r="P29" s="16"/>
      <c r="Q29" s="16"/>
      <c r="R29" s="16"/>
      <c r="S29" s="16"/>
      <c r="T29" s="16"/>
      <c r="U29" s="16"/>
    </row>
    <row r="30" spans="2:52" s="15" customFormat="1" x14ac:dyDescent="0.25">
      <c r="E30" s="16"/>
      <c r="F30" s="16"/>
      <c r="G30" s="16"/>
      <c r="H30" s="16"/>
      <c r="I30" s="16"/>
      <c r="J30" s="16"/>
      <c r="K30" s="16"/>
      <c r="L30" s="16"/>
      <c r="M30" s="16"/>
      <c r="N30" s="16"/>
      <c r="O30" s="16"/>
      <c r="P30" s="16"/>
      <c r="Q30" s="16"/>
      <c r="R30" s="16"/>
      <c r="S30" s="16"/>
      <c r="T30" s="16"/>
      <c r="U30" s="16"/>
    </row>
    <row r="31" spans="2:52" s="15" customFormat="1" ht="15.75" x14ac:dyDescent="0.3">
      <c r="C31" s="25" t="s">
        <v>4693</v>
      </c>
      <c r="D31" s="25" t="s">
        <v>4694</v>
      </c>
      <c r="E31" s="25" t="s">
        <v>1634</v>
      </c>
      <c r="F31" s="25" t="s">
        <v>4695</v>
      </c>
      <c r="G31" s="25" t="s">
        <v>4696</v>
      </c>
      <c r="H31" s="16"/>
      <c r="I31" s="16"/>
      <c r="J31" s="16"/>
      <c r="K31" s="16"/>
      <c r="L31" s="16"/>
      <c r="M31" s="16"/>
      <c r="N31" s="16"/>
      <c r="O31" s="17"/>
      <c r="P31" s="16"/>
      <c r="Q31" s="16"/>
      <c r="R31" s="16"/>
      <c r="S31" s="16"/>
      <c r="T31" s="16"/>
      <c r="U31" s="16"/>
      <c r="AY31" s="15" t="s">
        <v>4697</v>
      </c>
      <c r="AZ31" s="15" t="s">
        <v>4698</v>
      </c>
    </row>
    <row r="32" spans="2:52" s="15" customFormat="1" ht="15.75" x14ac:dyDescent="0.3">
      <c r="C32" s="18">
        <f>C13</f>
        <v>4</v>
      </c>
      <c r="D32" s="19" t="s">
        <v>4699</v>
      </c>
      <c r="E32" s="19">
        <f>E13</f>
        <v>7.2520000000000007</v>
      </c>
      <c r="F32" s="18">
        <f>H13</f>
        <v>2</v>
      </c>
      <c r="G32" s="18">
        <f>K13</f>
        <v>0</v>
      </c>
      <c r="H32" s="16"/>
      <c r="I32" s="16"/>
      <c r="J32" s="16"/>
      <c r="K32" s="16"/>
      <c r="L32" s="16"/>
      <c r="M32" s="16"/>
      <c r="N32" s="16"/>
      <c r="O32" s="17"/>
      <c r="P32" s="16"/>
      <c r="Q32" s="16"/>
      <c r="R32" s="16"/>
      <c r="S32" s="16"/>
      <c r="T32" s="16"/>
      <c r="U32" s="16"/>
    </row>
    <row r="33" spans="3:21" s="15" customFormat="1" ht="15.75" x14ac:dyDescent="0.3">
      <c r="C33" s="18">
        <f>C16</f>
        <v>2</v>
      </c>
      <c r="D33" s="19" t="s">
        <v>4700</v>
      </c>
      <c r="E33" s="19">
        <f>E16</f>
        <v>3.6079999999999997</v>
      </c>
      <c r="F33" s="18">
        <f>H16</f>
        <v>0</v>
      </c>
      <c r="G33" s="18">
        <f>K16</f>
        <v>0</v>
      </c>
      <c r="H33" s="16"/>
      <c r="I33" s="16"/>
      <c r="J33" s="16"/>
      <c r="K33" s="16"/>
      <c r="L33" s="16"/>
      <c r="M33" s="16"/>
      <c r="N33" s="16"/>
      <c r="O33" s="17"/>
      <c r="P33" s="16"/>
      <c r="Q33" s="16"/>
      <c r="R33" s="16"/>
      <c r="S33" s="16"/>
      <c r="T33" s="16"/>
      <c r="U33" s="16"/>
    </row>
    <row r="34" spans="3:21" s="15" customFormat="1" ht="15.75" x14ac:dyDescent="0.3">
      <c r="C34" s="18">
        <f>C29</f>
        <v>2</v>
      </c>
      <c r="D34" s="19" t="s">
        <v>4703</v>
      </c>
      <c r="E34" s="19">
        <f>E29</f>
        <v>8.7560000000000002</v>
      </c>
      <c r="F34" s="18">
        <f>H29</f>
        <v>1</v>
      </c>
      <c r="G34" s="18">
        <f>K29</f>
        <v>1</v>
      </c>
      <c r="H34" s="16"/>
      <c r="I34" s="16"/>
      <c r="J34" s="16"/>
      <c r="K34" s="16"/>
      <c r="L34" s="16"/>
      <c r="M34" s="16"/>
      <c r="N34" s="16"/>
      <c r="O34" s="17"/>
      <c r="P34" s="16"/>
      <c r="Q34" s="16"/>
      <c r="R34" s="16"/>
      <c r="S34" s="16"/>
      <c r="T34" s="16"/>
      <c r="U34" s="16"/>
    </row>
    <row r="35" spans="3:21" s="15" customFormat="1" ht="15.75" x14ac:dyDescent="0.3">
      <c r="C35" s="20"/>
      <c r="D35" s="25" t="s">
        <v>4704</v>
      </c>
      <c r="E35" s="25">
        <f>E32</f>
        <v>7.2520000000000007</v>
      </c>
      <c r="F35" s="20"/>
      <c r="G35" s="16"/>
      <c r="H35" s="16"/>
      <c r="I35" s="16"/>
      <c r="J35" s="16"/>
      <c r="K35" s="16"/>
      <c r="L35" s="16"/>
      <c r="M35" s="16"/>
      <c r="N35" s="16"/>
      <c r="O35" s="17"/>
      <c r="P35" s="16"/>
      <c r="Q35" s="16"/>
      <c r="R35" s="16"/>
      <c r="S35" s="16"/>
      <c r="T35" s="16"/>
      <c r="U35" s="16"/>
    </row>
    <row r="36" spans="3:21" s="15" customFormat="1" ht="15.75" x14ac:dyDescent="0.3">
      <c r="C36" s="20"/>
      <c r="D36" s="25" t="s">
        <v>4705</v>
      </c>
      <c r="E36" s="25">
        <f>E32+E33+E34</f>
        <v>19.616</v>
      </c>
      <c r="F36" s="16"/>
      <c r="G36" s="16"/>
      <c r="H36" s="16"/>
      <c r="I36" s="16"/>
      <c r="J36" s="16"/>
      <c r="K36" s="16"/>
      <c r="L36" s="16"/>
      <c r="M36" s="16"/>
      <c r="N36" s="16"/>
      <c r="O36" s="16"/>
      <c r="P36" s="16"/>
      <c r="Q36" s="16"/>
      <c r="R36" s="16"/>
      <c r="S36" s="16"/>
      <c r="T36" s="16"/>
      <c r="U36" s="16"/>
    </row>
    <row r="42" spans="3:21" x14ac:dyDescent="0.25">
      <c r="C42" s="15"/>
    </row>
  </sheetData>
  <sortState ref="B2:U9">
    <sortCondition ref="B2:B9"/>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7"/>
  <sheetViews>
    <sheetView workbookViewId="0">
      <selection activeCell="A3" sqref="A3:XFD3"/>
    </sheetView>
  </sheetViews>
  <sheetFormatPr baseColWidth="10" defaultColWidth="13.28515625" defaultRowHeight="15" x14ac:dyDescent="0.25"/>
  <cols>
    <col min="1" max="1" width="13.28515625" style="38"/>
    <col min="2" max="4" width="13.28515625" style="5"/>
    <col min="5" max="10" width="13.28515625" style="38"/>
    <col min="11" max="12" width="13.28515625" style="5"/>
    <col min="13" max="21" width="13.28515625" style="38"/>
    <col min="22" max="16384" width="13.28515625" style="5"/>
  </cols>
  <sheetData>
    <row r="1" spans="1:49" s="14" customFormat="1" ht="25.5" x14ac:dyDescent="0.2">
      <c r="B1" s="13" t="s">
        <v>164</v>
      </c>
      <c r="C1" s="13" t="s">
        <v>165</v>
      </c>
      <c r="D1" s="13" t="s">
        <v>166</v>
      </c>
      <c r="E1" s="13" t="s">
        <v>167</v>
      </c>
      <c r="F1" s="13" t="s">
        <v>168</v>
      </c>
      <c r="G1" s="13" t="s">
        <v>169</v>
      </c>
      <c r="H1" s="13" t="s">
        <v>172</v>
      </c>
      <c r="I1" s="13" t="s">
        <v>173</v>
      </c>
      <c r="J1" s="13" t="s">
        <v>170</v>
      </c>
      <c r="K1" s="13" t="s">
        <v>174</v>
      </c>
      <c r="L1" s="13" t="s">
        <v>175</v>
      </c>
      <c r="M1" s="13" t="s">
        <v>176</v>
      </c>
      <c r="N1" s="13" t="s">
        <v>0</v>
      </c>
      <c r="O1" s="13" t="s">
        <v>1</v>
      </c>
      <c r="P1" s="13" t="s">
        <v>2</v>
      </c>
      <c r="Q1" s="13" t="s">
        <v>3</v>
      </c>
      <c r="R1" s="13" t="s">
        <v>4</v>
      </c>
      <c r="S1" s="13" t="s">
        <v>5</v>
      </c>
      <c r="T1" s="13" t="s">
        <v>6</v>
      </c>
      <c r="U1" s="13" t="s">
        <v>171</v>
      </c>
    </row>
    <row r="2" spans="1:49" x14ac:dyDescent="0.25">
      <c r="A2" s="38">
        <v>1</v>
      </c>
      <c r="B2" s="6" t="s">
        <v>510</v>
      </c>
      <c r="C2" s="6" t="s">
        <v>509</v>
      </c>
      <c r="D2" s="6" t="s">
        <v>4344</v>
      </c>
      <c r="E2" s="36" t="s">
        <v>10</v>
      </c>
      <c r="F2" s="36">
        <f>VLOOKUP(N2,Revistas!$B$2:$H$63971,2,FALSE)</f>
        <v>13.246</v>
      </c>
      <c r="G2" s="36" t="str">
        <f>VLOOKUP(N2,Revistas!$B$2:$H$63971,3,FALSE)</f>
        <v>Q1</v>
      </c>
      <c r="H2" s="36" t="str">
        <f>VLOOKUP(N2,Revistas!$B$2:$H$63971,4,FALSE)</f>
        <v>GASTROENTEROLOGY &amp;HEPATOLOGY</v>
      </c>
      <c r="I2" s="36" t="str">
        <f>VLOOKUP(N2,Revistas!$B$2:$H$63971,5,FALSE)</f>
        <v>4DE 79</v>
      </c>
      <c r="J2" s="36" t="str">
        <f>VLOOKUP(N2,Revistas!$B$2:$H$63971,6,FALSE)</f>
        <v>SI</v>
      </c>
      <c r="K2" s="6" t="s">
        <v>513</v>
      </c>
      <c r="L2" s="6"/>
      <c r="M2" s="36" t="s">
        <v>140</v>
      </c>
      <c r="N2" s="36" t="s">
        <v>514</v>
      </c>
      <c r="O2" s="36" t="s">
        <v>512</v>
      </c>
      <c r="P2" s="36">
        <v>2018</v>
      </c>
      <c r="Q2" s="36"/>
      <c r="R2" s="36"/>
      <c r="S2" s="36"/>
      <c r="T2" s="36"/>
      <c r="U2" s="36">
        <v>29377274</v>
      </c>
    </row>
    <row r="3" spans="1:49" x14ac:dyDescent="0.25">
      <c r="A3" s="38">
        <v>2</v>
      </c>
      <c r="B3" s="6" t="s">
        <v>4557</v>
      </c>
      <c r="C3" s="6" t="s">
        <v>4558</v>
      </c>
      <c r="D3" s="6" t="s">
        <v>4559</v>
      </c>
      <c r="E3" s="36" t="s">
        <v>10</v>
      </c>
      <c r="F3" s="36">
        <f>VLOOKUP(N3,Revistas!$B$2:$H$63971,2,FALSE)</f>
        <v>10.391</v>
      </c>
      <c r="G3" s="36" t="str">
        <f>VLOOKUP(N3,Revistas!$B$2:$H$63971,3,FALSE)</f>
        <v>Q1</v>
      </c>
      <c r="H3" s="36" t="str">
        <f>VLOOKUP(N3,Revistas!$B$2:$H$63971,4,FALSE)</f>
        <v>ENDOCRINOLOGY &amp; METABOLISM - SCIE;</v>
      </c>
      <c r="I3" s="36" t="str">
        <f>VLOOKUP(N3,Revistas!$B$2:$H$63971,5,FALSE)</f>
        <v>7/138</v>
      </c>
      <c r="J3" s="36" t="str">
        <f>VLOOKUP(N3,Revistas!$B$2:$H$63971,6,FALSE)</f>
        <v>SI</v>
      </c>
      <c r="K3" s="6" t="s">
        <v>4560</v>
      </c>
      <c r="L3" s="6"/>
      <c r="M3" s="36" t="s">
        <v>140</v>
      </c>
      <c r="N3" s="36" t="s">
        <v>4561</v>
      </c>
      <c r="O3" s="36" t="s">
        <v>4562</v>
      </c>
      <c r="P3" s="36">
        <v>2018</v>
      </c>
      <c r="Q3" s="36">
        <v>64</v>
      </c>
      <c r="R3" s="36">
        <v>4</v>
      </c>
      <c r="S3" s="36" t="s">
        <v>4563</v>
      </c>
      <c r="T3" s="36"/>
      <c r="U3" s="36">
        <v>29405372</v>
      </c>
    </row>
    <row r="4" spans="1:49" x14ac:dyDescent="0.25">
      <c r="A4" s="38">
        <v>3</v>
      </c>
      <c r="B4" s="6" t="s">
        <v>857</v>
      </c>
      <c r="C4" s="6" t="s">
        <v>858</v>
      </c>
      <c r="D4" s="6" t="s">
        <v>859</v>
      </c>
      <c r="E4" s="36" t="s">
        <v>10</v>
      </c>
      <c r="F4" s="36">
        <f>VLOOKUP(N4,Revistas!$B$2:$H$63971,2,FALSE)</f>
        <v>10.162000000000001</v>
      </c>
      <c r="G4" s="36" t="str">
        <f>VLOOKUP(N4,Revistas!$B$2:$H$63971,3,FALSE)</f>
        <v>Q1</v>
      </c>
      <c r="H4" s="36" t="str">
        <f>VLOOKUP(N4,Revistas!$B$2:$H$63971,4,FALSE)</f>
        <v>BIOCHEMISTRY &amp; MOLECULAR BIOLOGY - SCIE</v>
      </c>
      <c r="I4" s="36" t="str">
        <f>VLOOKUP(N4,Revistas!$B$2:$H$63971,5,FALSE)</f>
        <v>14/286</v>
      </c>
      <c r="J4" s="36" t="str">
        <f>VLOOKUP(N4,Revistas!$B$2:$H$63971,6,FALSE)</f>
        <v>SI</v>
      </c>
      <c r="K4" s="6" t="s">
        <v>860</v>
      </c>
      <c r="L4" s="6" t="s">
        <v>861</v>
      </c>
      <c r="M4" s="36">
        <v>0</v>
      </c>
      <c r="N4" s="36" t="s">
        <v>862</v>
      </c>
      <c r="O4" s="36" t="s">
        <v>863</v>
      </c>
      <c r="P4" s="36">
        <v>2018</v>
      </c>
      <c r="Q4" s="36">
        <v>46</v>
      </c>
      <c r="R4" s="36">
        <v>1</v>
      </c>
      <c r="S4" s="36">
        <v>120</v>
      </c>
      <c r="T4" s="36">
        <v>133</v>
      </c>
      <c r="U4" s="36">
        <v>29059365</v>
      </c>
      <c r="AW4" s="8"/>
    </row>
    <row r="5" spans="1:49" x14ac:dyDescent="0.25">
      <c r="A5" s="38">
        <v>4</v>
      </c>
      <c r="B5" s="6" t="s">
        <v>1550</v>
      </c>
      <c r="C5" s="6" t="s">
        <v>1549</v>
      </c>
      <c r="D5" s="6" t="s">
        <v>1551</v>
      </c>
      <c r="E5" s="36" t="s">
        <v>10</v>
      </c>
      <c r="F5" s="36">
        <f>VLOOKUP(N5,Revistas!$B$2:$H$63971,2,FALSE)</f>
        <v>8.4019999999999992</v>
      </c>
      <c r="G5" s="36" t="str">
        <f>VLOOKUP(N5,Revistas!$B$2:$H$63971,3,FALSE)</f>
        <v>Q1</v>
      </c>
      <c r="H5" s="36" t="str">
        <f>VLOOKUP(N5,Revistas!$B$2:$H$63971,4,FALSE)</f>
        <v>ENGENEERING, BIOMEDICAL</v>
      </c>
      <c r="I5" s="36" t="str">
        <f>VLOOKUP(N5,Revistas!$B$2:$H$63971,5,FALSE)</f>
        <v>2 DE 77</v>
      </c>
      <c r="J5" s="36" t="str">
        <f>VLOOKUP(N5,Revistas!$B$2:$H$63971,6,FALSE)</f>
        <v>SI</v>
      </c>
      <c r="K5" s="6" t="s">
        <v>1552</v>
      </c>
      <c r="L5" s="6"/>
      <c r="M5" s="36" t="s">
        <v>140</v>
      </c>
      <c r="N5" s="36" t="s">
        <v>1553</v>
      </c>
      <c r="O5" s="36" t="s">
        <v>1047</v>
      </c>
      <c r="P5" s="36">
        <v>2018</v>
      </c>
      <c r="Q5" s="36"/>
      <c r="R5" s="36"/>
      <c r="S5" s="36"/>
      <c r="T5" s="36"/>
      <c r="U5" s="36">
        <v>29598897</v>
      </c>
    </row>
    <row r="6" spans="1:49" x14ac:dyDescent="0.25">
      <c r="A6" s="38">
        <v>5</v>
      </c>
      <c r="B6" s="6" t="s">
        <v>1243</v>
      </c>
      <c r="C6" s="6" t="s">
        <v>1242</v>
      </c>
      <c r="D6" s="6" t="s">
        <v>4353</v>
      </c>
      <c r="E6" s="36" t="s">
        <v>10</v>
      </c>
      <c r="F6" s="36">
        <f>VLOOKUP(N6,Revistas!$B$2:$H$63971,2,FALSE)</f>
        <v>8.2289999999999992</v>
      </c>
      <c r="G6" s="36" t="str">
        <f>VLOOKUP(N6,Revistas!$B$2:$H$63971,3,FALSE)</f>
        <v>Q1</v>
      </c>
      <c r="H6" s="36" t="str">
        <f>VLOOKUP(N6,Revistas!$B$2:$H$63971,4,FALSE)</f>
        <v>GENETICS &amp; HEREDITY - SCIE</v>
      </c>
      <c r="I6" s="36" t="str">
        <f>VLOOKUP(N6,Revistas!$B$2:$H$63971,5,FALSE)</f>
        <v>10/166</v>
      </c>
      <c r="J6" s="36" t="str">
        <f>VLOOKUP(N6,Revistas!$B$2:$H$63971,6,FALSE)</f>
        <v>SI</v>
      </c>
      <c r="K6" s="6"/>
      <c r="L6" s="6"/>
      <c r="M6" s="36" t="s">
        <v>140</v>
      </c>
      <c r="N6" s="36" t="s">
        <v>1225</v>
      </c>
      <c r="O6" s="36" t="s">
        <v>1245</v>
      </c>
      <c r="P6" s="36">
        <v>2018</v>
      </c>
      <c r="Q6" s="36"/>
      <c r="R6" s="36"/>
      <c r="S6" s="36"/>
      <c r="T6" s="36"/>
      <c r="U6" s="36">
        <v>29446767</v>
      </c>
    </row>
    <row r="7" spans="1:49" x14ac:dyDescent="0.25">
      <c r="A7" s="38">
        <v>6</v>
      </c>
      <c r="B7" s="6" t="s">
        <v>1219</v>
      </c>
      <c r="C7" s="6" t="s">
        <v>1220</v>
      </c>
      <c r="D7" s="6" t="s">
        <v>1221</v>
      </c>
      <c r="E7" s="36" t="s">
        <v>10</v>
      </c>
      <c r="F7" s="36">
        <f>VLOOKUP(N7,Revistas!$B$2:$H$63971,2,FALSE)</f>
        <v>8.2289999999999992</v>
      </c>
      <c r="G7" s="36" t="str">
        <f>VLOOKUP(N7,Revistas!$B$2:$H$63971,3,FALSE)</f>
        <v>Q1</v>
      </c>
      <c r="H7" s="36" t="str">
        <f>VLOOKUP(N7,Revistas!$B$2:$H$63971,4,FALSE)</f>
        <v>GENETICS &amp; HEREDITY - SCIE</v>
      </c>
      <c r="I7" s="36" t="str">
        <f>VLOOKUP(N7,Revistas!$B$2:$H$63971,5,FALSE)</f>
        <v>10/166</v>
      </c>
      <c r="J7" s="36" t="str">
        <f>VLOOKUP(N7,Revistas!$B$2:$H$63971,6,FALSE)</f>
        <v>SI</v>
      </c>
      <c r="K7" s="6" t="s">
        <v>1222</v>
      </c>
      <c r="L7" s="6" t="s">
        <v>1223</v>
      </c>
      <c r="M7" s="36">
        <v>1</v>
      </c>
      <c r="N7" s="36" t="s">
        <v>1224</v>
      </c>
      <c r="O7" s="36" t="s">
        <v>73</v>
      </c>
      <c r="P7" s="36">
        <v>2018</v>
      </c>
      <c r="Q7" s="36">
        <v>20</v>
      </c>
      <c r="R7" s="36">
        <v>1</v>
      </c>
      <c r="S7" s="36">
        <v>91</v>
      </c>
      <c r="T7" s="36">
        <v>97</v>
      </c>
      <c r="U7" s="36">
        <v>28661490</v>
      </c>
    </row>
    <row r="8" spans="1:49" x14ac:dyDescent="0.25">
      <c r="A8" s="38">
        <v>7</v>
      </c>
      <c r="B8" s="6" t="s">
        <v>331</v>
      </c>
      <c r="C8" s="6" t="s">
        <v>330</v>
      </c>
      <c r="D8" s="6" t="s">
        <v>332</v>
      </c>
      <c r="E8" s="36" t="s">
        <v>10</v>
      </c>
      <c r="F8" s="36">
        <f>VLOOKUP(N8,Revistas!$B$2:$H$63971,2,FALSE)</f>
        <v>8.0969999999999995</v>
      </c>
      <c r="G8" s="36" t="str">
        <f>VLOOKUP(N8,Revistas!$B$2:$H$63971,3,FALSE)</f>
        <v>Q1</v>
      </c>
      <c r="H8" s="36" t="str">
        <f>VLOOKUP(N8,Revistas!$B$2:$H$63971,4,FALSE)</f>
        <v>MEDICINE, GENERAL &amp; INTERNAL - SCIE</v>
      </c>
      <c r="I8" s="36" t="str">
        <f>VLOOKUP(N8,Revistas!$B$2:$H$63971,5,FALSE)</f>
        <v>9/155</v>
      </c>
      <c r="J8" s="36" t="str">
        <f>VLOOKUP(N8,Revistas!$B$2:$H$63971,6,FALSE)</f>
        <v>SI</v>
      </c>
      <c r="K8" s="6" t="s">
        <v>334</v>
      </c>
      <c r="L8" s="6"/>
      <c r="M8" s="36" t="s">
        <v>140</v>
      </c>
      <c r="N8" s="36" t="s">
        <v>335</v>
      </c>
      <c r="O8" s="36" t="s">
        <v>333</v>
      </c>
      <c r="P8" s="36">
        <v>2018</v>
      </c>
      <c r="Q8" s="36">
        <v>16</v>
      </c>
      <c r="R8" s="36">
        <v>1</v>
      </c>
      <c r="S8" s="36">
        <v>50</v>
      </c>
      <c r="T8" s="36"/>
      <c r="U8" s="36">
        <v>29622014</v>
      </c>
    </row>
    <row r="9" spans="1:49" x14ac:dyDescent="0.25">
      <c r="A9" s="38">
        <v>8</v>
      </c>
      <c r="B9" s="6" t="s">
        <v>326</v>
      </c>
      <c r="C9" s="6" t="s">
        <v>325</v>
      </c>
      <c r="D9" s="6" t="s">
        <v>360</v>
      </c>
      <c r="E9" s="36" t="s">
        <v>10</v>
      </c>
      <c r="F9" s="36">
        <f>VLOOKUP(N9,Revistas!$B$2:$H$63971,2,FALSE)</f>
        <v>6.9260000000000002</v>
      </c>
      <c r="G9" s="36" t="str">
        <f>VLOOKUP(N9,Revistas!$B$2:$H$63971,3,FALSE)</f>
        <v>Q1</v>
      </c>
      <c r="H9" s="36" t="str">
        <f>VLOOKUP(N9,Revistas!$B$2:$H$63971,4,FALSE)</f>
        <v>NUTRITION &amp; DIETETICS</v>
      </c>
      <c r="I9" s="36" t="str">
        <f>VLOOKUP(N9,Revistas!$B$2:$H$63971,5,FALSE)</f>
        <v>3 DE 81</v>
      </c>
      <c r="J9" s="36" t="str">
        <f>VLOOKUP(N9,Revistas!$B$2:$H$63971,6,FALSE)</f>
        <v>SI</v>
      </c>
      <c r="K9" s="6" t="s">
        <v>328</v>
      </c>
      <c r="L9" s="6"/>
      <c r="M9" s="36" t="s">
        <v>140</v>
      </c>
      <c r="N9" s="36" t="s">
        <v>329</v>
      </c>
      <c r="O9" s="36" t="s">
        <v>327</v>
      </c>
      <c r="P9" s="36">
        <v>2018</v>
      </c>
      <c r="Q9" s="36"/>
      <c r="R9" s="36"/>
      <c r="S9" s="36"/>
      <c r="T9" s="36"/>
      <c r="U9" s="36">
        <v>29635421</v>
      </c>
    </row>
    <row r="10" spans="1:49" x14ac:dyDescent="0.25">
      <c r="A10" s="38">
        <v>9</v>
      </c>
      <c r="B10" s="6" t="s">
        <v>160</v>
      </c>
      <c r="C10" s="6" t="s">
        <v>159</v>
      </c>
      <c r="D10" s="6" t="s">
        <v>154</v>
      </c>
      <c r="E10" s="36" t="s">
        <v>10</v>
      </c>
      <c r="F10" s="36">
        <f>VLOOKUP(N10,Revistas!$B$2:$H$63971,2,FALSE)</f>
        <v>6.7990000000000004</v>
      </c>
      <c r="G10" s="36" t="str">
        <f>VLOOKUP(N10,Revistas!$B$2:$H$63971,3,FALSE)</f>
        <v>Q1</v>
      </c>
      <c r="H10" s="36" t="str">
        <f>VLOOKUP(N10,Revistas!$B$2:$H$63971,4,FALSE)</f>
        <v>2212-8778</v>
      </c>
      <c r="I10" s="36" t="str">
        <f>VLOOKUP(N10,Revistas!$B$2:$H$63971,5,FALSE)</f>
        <v>11/138</v>
      </c>
      <c r="J10" s="36" t="str">
        <f>VLOOKUP(N10,Revistas!$B$2:$H$63971,6,FALSE)</f>
        <v>SI</v>
      </c>
      <c r="K10" s="6" t="s">
        <v>163</v>
      </c>
      <c r="L10" s="6"/>
      <c r="M10" s="36" t="s">
        <v>140</v>
      </c>
      <c r="N10" s="36" t="s">
        <v>158</v>
      </c>
      <c r="O10" s="36" t="s">
        <v>162</v>
      </c>
      <c r="P10" s="36">
        <v>2018</v>
      </c>
      <c r="Q10" s="36">
        <v>7</v>
      </c>
      <c r="R10" s="36"/>
      <c r="S10" s="36" t="s">
        <v>161</v>
      </c>
      <c r="T10" s="36"/>
      <c r="U10" s="36">
        <v>29126873</v>
      </c>
    </row>
    <row r="11" spans="1:49" x14ac:dyDescent="0.25">
      <c r="A11" s="38">
        <v>10</v>
      </c>
      <c r="B11" s="6" t="s">
        <v>1383</v>
      </c>
      <c r="C11" s="6" t="s">
        <v>1382</v>
      </c>
      <c r="D11" s="6" t="s">
        <v>1384</v>
      </c>
      <c r="E11" s="36" t="s">
        <v>10</v>
      </c>
      <c r="F11" s="36">
        <f>VLOOKUP(N11,Revistas!$B$2:$H$63971,2,FALSE)</f>
        <v>6.375</v>
      </c>
      <c r="G11" s="36" t="str">
        <f>VLOOKUP(N11,Revistas!$B$2:$H$63971,3,FALSE)</f>
        <v>Q1</v>
      </c>
      <c r="H11" s="36" t="str">
        <f>VLOOKUP(N11,Revistas!$B$2:$H$63971,4,FALSE)</f>
        <v>ONCOLOGY</v>
      </c>
      <c r="I11" s="36" t="str">
        <f>VLOOKUP(N11,Revistas!$B$2:$H$63971,5,FALSE)</f>
        <v>25/217</v>
      </c>
      <c r="J11" s="36" t="str">
        <f>VLOOKUP(N11,Revistas!$B$2:$H$63971,6,FALSE)</f>
        <v>NO</v>
      </c>
      <c r="K11" s="6" t="s">
        <v>1387</v>
      </c>
      <c r="L11" s="6"/>
      <c r="M11" s="36" t="s">
        <v>140</v>
      </c>
      <c r="N11" s="36" t="s">
        <v>1388</v>
      </c>
      <c r="O11" s="36" t="s">
        <v>1386</v>
      </c>
      <c r="P11" s="36">
        <v>2018</v>
      </c>
      <c r="Q11" s="36">
        <v>422</v>
      </c>
      <c r="R11" s="36"/>
      <c r="S11" s="36" t="s">
        <v>1385</v>
      </c>
      <c r="T11" s="36"/>
      <c r="U11" s="36">
        <v>29477379</v>
      </c>
    </row>
    <row r="12" spans="1:49" x14ac:dyDescent="0.25">
      <c r="A12" s="38">
        <v>11</v>
      </c>
      <c r="B12" s="6" t="s">
        <v>613</v>
      </c>
      <c r="C12" s="6" t="s">
        <v>614</v>
      </c>
      <c r="D12" s="6" t="s">
        <v>615</v>
      </c>
      <c r="E12" s="36" t="s">
        <v>10</v>
      </c>
      <c r="F12" s="36">
        <f>VLOOKUP(N12,Revistas!$B$2:$H$63971,2,FALSE)</f>
        <v>6.3369999999999997</v>
      </c>
      <c r="G12" s="36" t="str">
        <f>VLOOKUP(N12,Revistas!$B$2:$H$63971,3,FALSE)</f>
        <v>Q1</v>
      </c>
      <c r="H12" s="36" t="str">
        <f>VLOOKUP(N12,Revistas!$B$2:$H$63971,4,FALSE)</f>
        <v>ENDOCRINOLOGY &amp; METABOLISM</v>
      </c>
      <c r="I12" s="36" t="str">
        <f>VLOOKUP(N12,Revistas!$B$2:$H$63971,5,FALSE)</f>
        <v>13/138</v>
      </c>
      <c r="J12" s="36" t="str">
        <f>VLOOKUP(N12,Revistas!$B$2:$H$63971,6,FALSE)</f>
        <v>SI</v>
      </c>
      <c r="K12" s="6" t="s">
        <v>616</v>
      </c>
      <c r="L12" s="6" t="s">
        <v>617</v>
      </c>
      <c r="M12" s="36">
        <v>0</v>
      </c>
      <c r="N12" s="36" t="s">
        <v>618</v>
      </c>
      <c r="O12" s="36" t="s">
        <v>14</v>
      </c>
      <c r="P12" s="36">
        <v>2018</v>
      </c>
      <c r="Q12" s="36">
        <v>28</v>
      </c>
      <c r="R12" s="36">
        <v>13</v>
      </c>
      <c r="S12" s="36">
        <v>1187</v>
      </c>
      <c r="T12" s="36">
        <v>1208</v>
      </c>
      <c r="U12" s="36">
        <v>29084443</v>
      </c>
      <c r="AW12" s="8"/>
    </row>
    <row r="13" spans="1:49" x14ac:dyDescent="0.25">
      <c r="A13" s="38">
        <v>12</v>
      </c>
      <c r="B13" s="6" t="s">
        <v>141</v>
      </c>
      <c r="C13" s="6" t="s">
        <v>142</v>
      </c>
      <c r="D13" s="6" t="s">
        <v>143</v>
      </c>
      <c r="E13" s="36" t="s">
        <v>10</v>
      </c>
      <c r="F13" s="36">
        <f>VLOOKUP(N13,Revistas!$B$2:$H$63971,2,FALSE)</f>
        <v>6.3369999999999997</v>
      </c>
      <c r="G13" s="36" t="str">
        <f>VLOOKUP(N13,Revistas!$B$2:$H$63971,3,FALSE)</f>
        <v>Q1</v>
      </c>
      <c r="H13" s="36" t="str">
        <f>VLOOKUP(N13,Revistas!$B$2:$H$63971,4,FALSE)</f>
        <v>BIOCHEMISTRY &amp; MOLECULAR BIOLOGY - SCIE</v>
      </c>
      <c r="I13" s="36" t="str">
        <f>VLOOKUP(N13,Revistas!$B$2:$H$63971,5,FALSE)</f>
        <v>34/290</v>
      </c>
      <c r="J13" s="36" t="str">
        <f>VLOOKUP(N13,Revistas!$B$2:$H$63971,6,FALSE)</f>
        <v>NO</v>
      </c>
      <c r="K13" s="6" t="s">
        <v>144</v>
      </c>
      <c r="L13" s="6" t="s">
        <v>145</v>
      </c>
      <c r="M13" s="36">
        <v>0</v>
      </c>
      <c r="N13" s="36" t="s">
        <v>146</v>
      </c>
      <c r="O13" s="36" t="s">
        <v>21</v>
      </c>
      <c r="P13" s="36">
        <v>2018</v>
      </c>
      <c r="Q13" s="36">
        <v>14</v>
      </c>
      <c r="R13" s="36"/>
      <c r="S13" s="36">
        <v>522</v>
      </c>
      <c r="T13" s="36">
        <v>534</v>
      </c>
      <c r="U13" s="36">
        <v>29121589</v>
      </c>
    </row>
    <row r="14" spans="1:49" x14ac:dyDescent="0.25">
      <c r="A14" s="38">
        <v>13</v>
      </c>
      <c r="B14" s="6" t="s">
        <v>636</v>
      </c>
      <c r="C14" s="6" t="s">
        <v>637</v>
      </c>
      <c r="D14" s="6" t="s">
        <v>638</v>
      </c>
      <c r="E14" s="36" t="s">
        <v>10</v>
      </c>
      <c r="F14" s="36">
        <f>VLOOKUP(N14,Revistas!$B$2:$H$63971,2,FALSE)</f>
        <v>6.2729999999999997</v>
      </c>
      <c r="G14" s="36" t="str">
        <f>VLOOKUP(N14,Revistas!$B$2:$H$63971,3,FALSE)</f>
        <v>Q1</v>
      </c>
      <c r="H14" s="36" t="str">
        <f>VLOOKUP(N14,Revistas!$B$2:$H$63971,4,FALSE)</f>
        <v>INFECTIOUS DISEASES - SCIE;</v>
      </c>
      <c r="I14" s="36" t="str">
        <f>VLOOKUP(N14,Revistas!$B$2:$H$63971,5,FALSE)</f>
        <v>7 DE 84</v>
      </c>
      <c r="J14" s="36" t="str">
        <f>VLOOKUP(N14,Revistas!$B$2:$H$63971,6,FALSE)</f>
        <v>SI</v>
      </c>
      <c r="K14" s="6" t="s">
        <v>639</v>
      </c>
      <c r="L14" s="6" t="s">
        <v>640</v>
      </c>
      <c r="M14" s="36">
        <v>0</v>
      </c>
      <c r="N14" s="36" t="s">
        <v>641</v>
      </c>
      <c r="O14" s="37">
        <v>36923</v>
      </c>
      <c r="P14" s="36">
        <v>2018</v>
      </c>
      <c r="Q14" s="36">
        <v>217</v>
      </c>
      <c r="R14" s="36">
        <v>3</v>
      </c>
      <c r="S14" s="36">
        <v>393</v>
      </c>
      <c r="T14" s="36">
        <v>404</v>
      </c>
      <c r="U14" s="36">
        <v>28973671</v>
      </c>
    </row>
    <row r="15" spans="1:49" x14ac:dyDescent="0.25">
      <c r="A15" s="38">
        <v>14</v>
      </c>
      <c r="B15" s="6" t="s">
        <v>4459</v>
      </c>
      <c r="C15" s="6" t="s">
        <v>4460</v>
      </c>
      <c r="D15" s="6" t="s">
        <v>4461</v>
      </c>
      <c r="E15" s="36" t="s">
        <v>4378</v>
      </c>
      <c r="F15" s="36">
        <f>VLOOKUP(N15,Revistas!$B$2:$H$63971,2,FALSE)</f>
        <v>6.2</v>
      </c>
      <c r="G15" s="36" t="str">
        <f>VLOOKUP(N15,Revistas!$B$2:$H$63971,3,FALSE)</f>
        <v>Q1</v>
      </c>
      <c r="H15" s="36" t="str">
        <f>VLOOKUP(N15,Revistas!$B$2:$H$63971,4,FALSE)</f>
        <v>NEUROSCIENCES - SCIE</v>
      </c>
      <c r="I15" s="36" t="str">
        <f>VLOOKUP(N15,Revistas!$B$2:$H$63971,5,FALSE)</f>
        <v>24/259</v>
      </c>
      <c r="J15" s="36" t="str">
        <f>VLOOKUP(N15,Revistas!$B$2:$H$63971,6,FALSE)</f>
        <v>SI</v>
      </c>
      <c r="K15" s="6" t="s">
        <v>4462</v>
      </c>
      <c r="L15" s="6"/>
      <c r="M15" s="36" t="s">
        <v>140</v>
      </c>
      <c r="N15" s="36" t="s">
        <v>4463</v>
      </c>
      <c r="O15" s="36" t="s">
        <v>4464</v>
      </c>
      <c r="P15" s="36">
        <v>2018</v>
      </c>
      <c r="Q15" s="36"/>
      <c r="R15" s="36"/>
      <c r="S15" s="36"/>
      <c r="T15" s="36"/>
      <c r="U15" s="36">
        <v>29624735</v>
      </c>
      <c r="AW15" s="8"/>
    </row>
    <row r="16" spans="1:49" x14ac:dyDescent="0.25">
      <c r="A16" s="38">
        <v>15</v>
      </c>
      <c r="B16" s="6" t="s">
        <v>309</v>
      </c>
      <c r="C16" s="6" t="s">
        <v>310</v>
      </c>
      <c r="D16" s="6" t="s">
        <v>293</v>
      </c>
      <c r="E16" s="36" t="s">
        <v>10</v>
      </c>
      <c r="F16" s="36">
        <v>5.9569999999999999</v>
      </c>
      <c r="G16" s="36" t="s">
        <v>1638</v>
      </c>
      <c r="H16" s="36" t="s">
        <v>1705</v>
      </c>
      <c r="I16" s="36" t="s">
        <v>3513</v>
      </c>
      <c r="J16" s="36" t="s">
        <v>1592</v>
      </c>
      <c r="K16" s="6" t="s">
        <v>311</v>
      </c>
      <c r="L16" s="6" t="s">
        <v>312</v>
      </c>
      <c r="M16" s="36">
        <v>0</v>
      </c>
      <c r="N16" s="36" t="s">
        <v>296</v>
      </c>
      <c r="O16" s="36" t="s">
        <v>224</v>
      </c>
      <c r="P16" s="36">
        <v>2018</v>
      </c>
      <c r="Q16" s="36">
        <v>73</v>
      </c>
      <c r="R16" s="36">
        <v>2</v>
      </c>
      <c r="S16" s="36">
        <v>240</v>
      </c>
      <c r="T16" s="36">
        <v>247</v>
      </c>
      <c r="U16" s="36">
        <v>28977342</v>
      </c>
      <c r="AW16" s="8"/>
    </row>
    <row r="17" spans="1:49" x14ac:dyDescent="0.25">
      <c r="A17" s="38">
        <v>16</v>
      </c>
      <c r="B17" s="6" t="s">
        <v>291</v>
      </c>
      <c r="C17" s="6" t="s">
        <v>292</v>
      </c>
      <c r="D17" s="6" t="s">
        <v>293</v>
      </c>
      <c r="E17" s="36" t="s">
        <v>10</v>
      </c>
      <c r="F17" s="36">
        <v>5.9569999999999999</v>
      </c>
      <c r="G17" s="36" t="s">
        <v>1638</v>
      </c>
      <c r="H17" s="36" t="s">
        <v>1705</v>
      </c>
      <c r="I17" s="36" t="s">
        <v>3513</v>
      </c>
      <c r="J17" s="36" t="s">
        <v>1592</v>
      </c>
      <c r="K17" s="6" t="s">
        <v>294</v>
      </c>
      <c r="L17" s="6" t="s">
        <v>295</v>
      </c>
      <c r="M17" s="36">
        <v>1</v>
      </c>
      <c r="N17" s="36" t="s">
        <v>296</v>
      </c>
      <c r="O17" s="36" t="s">
        <v>33</v>
      </c>
      <c r="P17" s="36">
        <v>2018</v>
      </c>
      <c r="Q17" s="36">
        <v>73</v>
      </c>
      <c r="R17" s="36">
        <v>3</v>
      </c>
      <c r="S17" s="36">
        <v>333</v>
      </c>
      <c r="T17" s="36">
        <v>339</v>
      </c>
      <c r="U17" s="36">
        <v>28329809</v>
      </c>
      <c r="AW17" s="8"/>
    </row>
  </sheetData>
  <sortState ref="B2:BY403">
    <sortCondition descending="1" ref="G2:G403"/>
  </sortState>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AZ399"/>
  <sheetViews>
    <sheetView workbookViewId="0">
      <selection activeCell="B365" sqref="B1:U365"/>
    </sheetView>
  </sheetViews>
  <sheetFormatPr baseColWidth="10" defaultRowHeight="15" x14ac:dyDescent="0.25"/>
  <cols>
    <col min="1" max="3" width="11.42578125" style="21"/>
    <col min="4" max="4" width="34.140625" style="21" customWidth="1"/>
    <col min="5" max="5" width="13.8554687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21" x14ac:dyDescent="0.25">
      <c r="B2" s="28" t="s">
        <v>758</v>
      </c>
      <c r="C2" s="28" t="s">
        <v>759</v>
      </c>
      <c r="D2" s="28" t="s">
        <v>760</v>
      </c>
      <c r="E2" s="28" t="s">
        <v>10</v>
      </c>
      <c r="F2" s="29">
        <f>VLOOKUP(N2,Revistas!$B$2:$H$63971,2,FALSE)</f>
        <v>2.4860000000000002</v>
      </c>
      <c r="G2" s="29" t="str">
        <f>VLOOKUP(N2,Revistas!$B$2:$H$63971,3,FALSE)</f>
        <v>Q1</v>
      </c>
      <c r="H2" s="29" t="str">
        <f>VLOOKUP(N2,Revistas!$B$2:$H$63971,4,FALSE)</f>
        <v>PEDIATRICS - SCIE;</v>
      </c>
      <c r="I2" s="29" t="str">
        <f>VLOOKUP(N2,Revistas!$B$2:$H$63971,5,FALSE)</f>
        <v>27/121</v>
      </c>
      <c r="J2" s="29" t="str">
        <f>VLOOKUP(N2,Revistas!$B$2:$H$63971,6,FALSE)</f>
        <v>NO</v>
      </c>
      <c r="K2" s="28" t="s">
        <v>761</v>
      </c>
      <c r="L2" s="28" t="s">
        <v>762</v>
      </c>
      <c r="M2" s="29">
        <v>0</v>
      </c>
      <c r="N2" s="29" t="s">
        <v>763</v>
      </c>
      <c r="O2" s="29" t="s">
        <v>224</v>
      </c>
      <c r="P2" s="29">
        <v>2018</v>
      </c>
      <c r="Q2" s="29">
        <v>37</v>
      </c>
      <c r="R2" s="29">
        <v>2</v>
      </c>
      <c r="S2" s="29" t="s">
        <v>765</v>
      </c>
      <c r="T2" s="29" t="s">
        <v>766</v>
      </c>
      <c r="U2" s="29">
        <v>28787387</v>
      </c>
    </row>
    <row r="3" spans="2:21" x14ac:dyDescent="0.25">
      <c r="B3" s="28" t="s">
        <v>1362</v>
      </c>
      <c r="C3" s="28" t="s">
        <v>1363</v>
      </c>
      <c r="D3" s="28" t="s">
        <v>29</v>
      </c>
      <c r="E3" s="28" t="s">
        <v>10</v>
      </c>
      <c r="F3" s="29">
        <f>VLOOKUP(N3,Revistas!$B$2:$H$63971,2,FALSE)</f>
        <v>1.1399999999999999</v>
      </c>
      <c r="G3" s="29" t="str">
        <f>VLOOKUP(N3,Revistas!$B$2:$H$63971,3,FALSE)</f>
        <v>Q3</v>
      </c>
      <c r="H3" s="29" t="str">
        <f>VLOOKUP(N3,Revistas!$B$2:$H$63971,4,FALSE)</f>
        <v>PEDIATRICS - SCIE</v>
      </c>
      <c r="I3" s="29" t="str">
        <f>VLOOKUP(N3,Revistas!$B$2:$H$63971,5,FALSE)</f>
        <v>88/121/</v>
      </c>
      <c r="J3" s="29" t="str">
        <f>VLOOKUP(N3,Revistas!$B$2:$H$63971,6,FALSE)</f>
        <v>NO</v>
      </c>
      <c r="K3" s="28" t="s">
        <v>1364</v>
      </c>
      <c r="L3" s="28" t="s">
        <v>1365</v>
      </c>
      <c r="M3" s="29">
        <v>1</v>
      </c>
      <c r="N3" s="29" t="s">
        <v>32</v>
      </c>
      <c r="O3" s="29" t="s">
        <v>73</v>
      </c>
      <c r="P3" s="29">
        <v>2018</v>
      </c>
      <c r="Q3" s="29">
        <v>88</v>
      </c>
      <c r="R3" s="29">
        <v>1</v>
      </c>
      <c r="S3" s="29">
        <v>12</v>
      </c>
      <c r="T3" s="29">
        <v>18</v>
      </c>
      <c r="U3" s="29">
        <v>28499736</v>
      </c>
    </row>
    <row r="4" spans="2:21" x14ac:dyDescent="0.25">
      <c r="B4" s="28" t="s">
        <v>569</v>
      </c>
      <c r="C4" s="28" t="s">
        <v>570</v>
      </c>
      <c r="D4" s="28" t="s">
        <v>495</v>
      </c>
      <c r="E4" s="28" t="s">
        <v>10</v>
      </c>
      <c r="F4" s="29">
        <f>VLOOKUP(N4,Revistas!$B$2:$H$63971,2,FALSE)</f>
        <v>8.2159999999999993</v>
      </c>
      <c r="G4" s="29" t="str">
        <f>VLOOKUP(N4,Revistas!$B$2:$H$63971,3,FALSE)</f>
        <v>Q1</v>
      </c>
      <c r="H4" s="29" t="str">
        <f>VLOOKUP(N4,Revistas!$B$2:$H$63971,4,FALSE)</f>
        <v>IMMUNOLOGY - SCIE;</v>
      </c>
      <c r="I4" s="29" t="str">
        <f>VLOOKUP(N4,Revistas!$B$2:$H$63971,5,FALSE)</f>
        <v>15/150</v>
      </c>
      <c r="J4" s="29" t="str">
        <f>VLOOKUP(N4,Revistas!$B$2:$H$63971,6,FALSE)</f>
        <v>SI</v>
      </c>
      <c r="K4" s="28" t="s">
        <v>571</v>
      </c>
      <c r="L4" s="28" t="s">
        <v>572</v>
      </c>
      <c r="M4" s="29">
        <v>0</v>
      </c>
      <c r="N4" s="29" t="s">
        <v>496</v>
      </c>
      <c r="O4" s="30">
        <v>42036</v>
      </c>
      <c r="P4" s="29">
        <v>2018</v>
      </c>
      <c r="Q4" s="29">
        <v>66</v>
      </c>
      <c r="R4" s="29">
        <v>4</v>
      </c>
      <c r="S4" s="29">
        <v>594</v>
      </c>
      <c r="T4" s="29">
        <v>603</v>
      </c>
      <c r="U4" s="29">
        <v>29029056</v>
      </c>
    </row>
    <row r="5" spans="2:21" x14ac:dyDescent="0.25">
      <c r="B5" s="28" t="s">
        <v>1358</v>
      </c>
      <c r="C5" s="28" t="s">
        <v>1359</v>
      </c>
      <c r="D5" s="28" t="s">
        <v>760</v>
      </c>
      <c r="E5" s="28" t="s">
        <v>24</v>
      </c>
      <c r="F5" s="29">
        <f>VLOOKUP(N5,Revistas!$B$2:$H$63971,2,FALSE)</f>
        <v>2.4860000000000002</v>
      </c>
      <c r="G5" s="29" t="str">
        <f>VLOOKUP(N5,Revistas!$B$2:$H$63971,3,FALSE)</f>
        <v>Q1</v>
      </c>
      <c r="H5" s="29" t="str">
        <f>VLOOKUP(N5,Revistas!$B$2:$H$63971,4,FALSE)</f>
        <v>PEDIATRICS - SCIE;</v>
      </c>
      <c r="I5" s="29" t="str">
        <f>VLOOKUP(N5,Revistas!$B$2:$H$63971,5,FALSE)</f>
        <v>27/121</v>
      </c>
      <c r="J5" s="29" t="str">
        <f>VLOOKUP(N5,Revistas!$B$2:$H$63971,6,FALSE)</f>
        <v>NO</v>
      </c>
      <c r="K5" s="28" t="s">
        <v>1360</v>
      </c>
      <c r="L5" s="28" t="s">
        <v>1361</v>
      </c>
      <c r="M5" s="29">
        <v>1</v>
      </c>
      <c r="N5" s="29" t="s">
        <v>763</v>
      </c>
      <c r="O5" s="29" t="s">
        <v>33</v>
      </c>
      <c r="P5" s="29">
        <v>2018</v>
      </c>
      <c r="Q5" s="29">
        <v>37</v>
      </c>
      <c r="R5" s="29">
        <v>3</v>
      </c>
      <c r="S5" s="29">
        <v>278</v>
      </c>
      <c r="T5" s="29">
        <v>278</v>
      </c>
      <c r="U5" s="29">
        <v>29424816</v>
      </c>
    </row>
    <row r="6" spans="2:21" x14ac:dyDescent="0.25">
      <c r="B6" s="28" t="s">
        <v>777</v>
      </c>
      <c r="C6" s="28" t="s">
        <v>783</v>
      </c>
      <c r="D6" s="28" t="s">
        <v>1842</v>
      </c>
      <c r="E6" s="28" t="s">
        <v>10</v>
      </c>
      <c r="F6" s="29">
        <f>VLOOKUP(N6,Revistas!$B$2:$H$63971,2,FALSE)</f>
        <v>1.1399999999999999</v>
      </c>
      <c r="G6" s="29" t="str">
        <f>VLOOKUP(N6,Revistas!$B$2:$H$63971,3,FALSE)</f>
        <v>Q3</v>
      </c>
      <c r="H6" s="29" t="str">
        <f>VLOOKUP(N6,Revistas!$B$2:$H$63971,4,FALSE)</f>
        <v>PEDIATRICS - SCIE</v>
      </c>
      <c r="I6" s="29" t="str">
        <f>VLOOKUP(N6,Revistas!$B$2:$H$63971,5,FALSE)</f>
        <v>88/121/</v>
      </c>
      <c r="J6" s="29" t="str">
        <f>VLOOKUP(N6,Revistas!$B$2:$H$63971,6,FALSE)</f>
        <v>NO</v>
      </c>
      <c r="K6" s="28" t="s">
        <v>780</v>
      </c>
      <c r="L6" s="28"/>
      <c r="M6" s="29" t="s">
        <v>140</v>
      </c>
      <c r="N6" s="29" t="s">
        <v>781</v>
      </c>
      <c r="O6" s="29" t="s">
        <v>779</v>
      </c>
      <c r="P6" s="29">
        <v>2018</v>
      </c>
      <c r="Q6" s="29">
        <v>88</v>
      </c>
      <c r="R6" s="29">
        <v>1</v>
      </c>
      <c r="S6" s="29" t="s">
        <v>778</v>
      </c>
      <c r="T6" s="29"/>
      <c r="U6" s="29">
        <v>28729186</v>
      </c>
    </row>
    <row r="7" spans="2:21" x14ac:dyDescent="0.25">
      <c r="B7" s="28" t="s">
        <v>752</v>
      </c>
      <c r="C7" s="28" t="s">
        <v>753</v>
      </c>
      <c r="D7" s="28" t="s">
        <v>754</v>
      </c>
      <c r="E7" s="28" t="s">
        <v>24</v>
      </c>
      <c r="F7" s="29">
        <f>VLOOKUP(N7,Revistas!$B$2:$H$63971,2,FALSE)</f>
        <v>2.468</v>
      </c>
      <c r="G7" s="29" t="str">
        <f>VLOOKUP(N7,Revistas!$B$2:$H$63971,3,FALSE)</f>
        <v>Q3</v>
      </c>
      <c r="H7" s="29" t="str">
        <f>VLOOKUP(N7,Revistas!$B$2:$H$63971,4,FALSE)</f>
        <v>INFECTIOUS DISEASES - SCIE</v>
      </c>
      <c r="I7" s="29" t="str">
        <f>VLOOKUP(N7,Revistas!$B$2:$H$63971,5,FALSE)</f>
        <v>44/84</v>
      </c>
      <c r="J7" s="29" t="str">
        <f>VLOOKUP(N7,Revistas!$B$2:$H$63971,6,FALSE)</f>
        <v>NO</v>
      </c>
      <c r="K7" s="28" t="s">
        <v>755</v>
      </c>
      <c r="L7" s="28" t="s">
        <v>756</v>
      </c>
      <c r="M7" s="29">
        <v>0</v>
      </c>
      <c r="N7" s="29" t="s">
        <v>757</v>
      </c>
      <c r="O7" s="29" t="s">
        <v>224</v>
      </c>
      <c r="P7" s="29">
        <v>2018</v>
      </c>
      <c r="Q7" s="29">
        <v>46</v>
      </c>
      <c r="R7" s="29">
        <v>1</v>
      </c>
      <c r="S7" s="29">
        <v>141</v>
      </c>
      <c r="T7" s="29">
        <v>142</v>
      </c>
      <c r="U7" s="29">
        <v>28905249</v>
      </c>
    </row>
    <row r="8" spans="2:21" x14ac:dyDescent="0.25">
      <c r="B8" s="28" t="s">
        <v>1367</v>
      </c>
      <c r="C8" s="28" t="s">
        <v>1366</v>
      </c>
      <c r="D8" s="28" t="s">
        <v>784</v>
      </c>
      <c r="E8" s="28" t="s">
        <v>10</v>
      </c>
      <c r="F8" s="29">
        <f>VLOOKUP(N8,Revistas!$B$2:$H$63971,2,FALSE)</f>
        <v>2.4860000000000002</v>
      </c>
      <c r="G8" s="29" t="str">
        <f>VLOOKUP(N8,Revistas!$B$2:$H$63971,3,FALSE)</f>
        <v>Q1</v>
      </c>
      <c r="H8" s="29" t="str">
        <f>VLOOKUP(N8,Revistas!$B$2:$H$63971,4,FALSE)</f>
        <v>PEDIATRICS - SCIE;</v>
      </c>
      <c r="I8" s="29" t="str">
        <f>VLOOKUP(N8,Revistas!$B$2:$H$63971,5,FALSE)</f>
        <v>27/121</v>
      </c>
      <c r="J8" s="29" t="str">
        <f>VLOOKUP(N8,Revistas!$B$2:$H$63971,6,FALSE)</f>
        <v>NO</v>
      </c>
      <c r="K8" s="28" t="s">
        <v>1368</v>
      </c>
      <c r="L8" s="28"/>
      <c r="M8" s="29" t="s">
        <v>140</v>
      </c>
      <c r="N8" s="29" t="s">
        <v>764</v>
      </c>
      <c r="O8" s="29" t="s">
        <v>725</v>
      </c>
      <c r="P8" s="29">
        <v>2018</v>
      </c>
      <c r="Q8" s="29">
        <v>37</v>
      </c>
      <c r="R8" s="29">
        <v>4</v>
      </c>
      <c r="S8" s="29">
        <v>376</v>
      </c>
      <c r="T8" s="29"/>
      <c r="U8" s="29">
        <v>29533348</v>
      </c>
    </row>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5</v>
      </c>
      <c r="D371" s="15" t="s">
        <v>10</v>
      </c>
      <c r="E371" s="16">
        <f>DSUM(A1:U366,F1,D370:D371)</f>
        <v>15.468</v>
      </c>
      <c r="F371" s="16" t="s">
        <v>10</v>
      </c>
      <c r="G371" s="16" t="s">
        <v>1638</v>
      </c>
      <c r="H371" s="16">
        <f>DCOUNTA(A1:U366,G1,F370:G371)</f>
        <v>3</v>
      </c>
      <c r="I371" s="16" t="s">
        <v>10</v>
      </c>
      <c r="J371" s="16" t="s">
        <v>1592</v>
      </c>
      <c r="K371" s="16">
        <f>DCOUNTA(A1:U366,J1,I370:J371)</f>
        <v>1</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2</v>
      </c>
      <c r="D374" s="15" t="s">
        <v>24</v>
      </c>
      <c r="E374" s="16">
        <f>DSUM(A1:U366,F1,D373:D374)</f>
        <v>4.9540000000000006</v>
      </c>
      <c r="F374" s="16" t="s">
        <v>24</v>
      </c>
      <c r="G374" s="16" t="s">
        <v>1638</v>
      </c>
      <c r="H374" s="16">
        <f>DCOUNTA(A1:U366,G1,F373:G374)</f>
        <v>1</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5</v>
      </c>
      <c r="D390" s="19" t="s">
        <v>4699</v>
      </c>
      <c r="E390" s="19">
        <f>E371</f>
        <v>15.468</v>
      </c>
      <c r="F390" s="18">
        <f>H371</f>
        <v>3</v>
      </c>
      <c r="G390" s="18">
        <f>K371</f>
        <v>1</v>
      </c>
      <c r="H390" s="16"/>
      <c r="I390" s="16"/>
      <c r="J390" s="16"/>
      <c r="K390" s="16"/>
      <c r="L390" s="16"/>
      <c r="M390" s="16"/>
      <c r="N390" s="16"/>
      <c r="O390" s="17"/>
      <c r="P390" s="16"/>
      <c r="Q390" s="16"/>
      <c r="R390" s="16"/>
      <c r="S390" s="16"/>
      <c r="T390" s="16"/>
      <c r="U390" s="16"/>
    </row>
    <row r="391" spans="2:52" s="15" customFormat="1" ht="15.75" x14ac:dyDescent="0.3">
      <c r="C391" s="18">
        <f>C374</f>
        <v>2</v>
      </c>
      <c r="D391" s="19" t="s">
        <v>4700</v>
      </c>
      <c r="E391" s="19">
        <f>E374</f>
        <v>4.9540000000000006</v>
      </c>
      <c r="F391" s="18">
        <f>H374</f>
        <v>1</v>
      </c>
      <c r="G391" s="18">
        <f>K374</f>
        <v>0</v>
      </c>
      <c r="H391" s="16"/>
      <c r="I391" s="16"/>
      <c r="J391" s="16"/>
      <c r="K391" s="16"/>
      <c r="L391" s="16"/>
      <c r="M391" s="16"/>
      <c r="N391" s="16"/>
      <c r="O391" s="17"/>
      <c r="P391" s="16"/>
      <c r="Q391" s="16"/>
      <c r="R391" s="16"/>
      <c r="S391" s="16"/>
      <c r="T391" s="16"/>
      <c r="U391" s="16"/>
    </row>
    <row r="392" spans="2:52" s="15" customFormat="1" ht="15.75" x14ac:dyDescent="0.3">
      <c r="C392" s="20"/>
      <c r="D392" s="25" t="s">
        <v>4704</v>
      </c>
      <c r="E392" s="25">
        <f>E390</f>
        <v>15.468</v>
      </c>
      <c r="F392" s="20"/>
      <c r="G392" s="16"/>
      <c r="H392" s="16"/>
      <c r="I392" s="16"/>
      <c r="J392" s="16"/>
      <c r="K392" s="16"/>
      <c r="L392" s="16"/>
      <c r="M392" s="16"/>
      <c r="N392" s="16"/>
      <c r="O392" s="17"/>
      <c r="P392" s="16"/>
      <c r="Q392" s="16"/>
      <c r="R392" s="16"/>
      <c r="S392" s="16"/>
      <c r="T392" s="16"/>
      <c r="U392" s="16"/>
    </row>
    <row r="393" spans="2:52" s="15" customFormat="1" ht="15.75" x14ac:dyDescent="0.3">
      <c r="C393" s="20"/>
      <c r="D393" s="25" t="s">
        <v>4705</v>
      </c>
      <c r="E393" s="25" t="e">
        <f>E390+E391+#REF!+#REF!+#REF!+#REF!</f>
        <v>#REF!</v>
      </c>
      <c r="F393" s="16"/>
      <c r="G393" s="16"/>
      <c r="H393" s="16"/>
      <c r="I393" s="16"/>
      <c r="J393" s="16"/>
      <c r="K393" s="16"/>
      <c r="L393" s="16"/>
      <c r="M393" s="16"/>
      <c r="N393" s="16"/>
      <c r="O393" s="16"/>
      <c r="P393" s="16"/>
      <c r="Q393" s="16"/>
      <c r="R393" s="16"/>
      <c r="S393" s="16"/>
      <c r="T393" s="16"/>
      <c r="U393" s="16"/>
    </row>
    <row r="399" spans="2:52" x14ac:dyDescent="0.25">
      <c r="C399" s="15"/>
    </row>
  </sheetData>
  <sortState ref="B2:U9">
    <sortCondition ref="B2:B365"/>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AZ399"/>
  <sheetViews>
    <sheetView workbookViewId="0">
      <selection activeCell="B365" sqref="B1:U365"/>
    </sheetView>
  </sheetViews>
  <sheetFormatPr baseColWidth="10" defaultRowHeight="15" x14ac:dyDescent="0.25"/>
  <cols>
    <col min="1" max="3" width="11.42578125" style="21"/>
    <col min="4" max="4" width="34.140625" style="21" customWidth="1"/>
    <col min="5" max="5" width="13.425781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21" x14ac:dyDescent="0.25">
      <c r="B2" s="28" t="s">
        <v>643</v>
      </c>
      <c r="C2" s="28" t="s">
        <v>642</v>
      </c>
      <c r="D2" s="28" t="s">
        <v>644</v>
      </c>
      <c r="E2" s="28" t="s">
        <v>10</v>
      </c>
      <c r="F2" s="29">
        <f>VLOOKUP(N2,Revistas!$B$2:$H$63971,2,FALSE)</f>
        <v>3.3860000000000001</v>
      </c>
      <c r="G2" s="29" t="str">
        <f>VLOOKUP(N2,Revistas!$B$2:$H$63971,3,FALSE)</f>
        <v>Q2</v>
      </c>
      <c r="H2" s="29" t="str">
        <f>VLOOKUP(N2,Revistas!$B$2:$H$63971,4,FALSE)</f>
        <v>HEMATOLOGY - SCIE</v>
      </c>
      <c r="I2" s="29" t="str">
        <f>VLOOKUP(N2,Revistas!$B$2:$H$63971,5,FALSE)</f>
        <v>24/70</v>
      </c>
      <c r="J2" s="29" t="str">
        <f>VLOOKUP(N2,Revistas!$B$2:$H$63971,6,FALSE)</f>
        <v>NO</v>
      </c>
      <c r="K2" s="28" t="s">
        <v>646</v>
      </c>
      <c r="L2" s="28"/>
      <c r="M2" s="29" t="s">
        <v>140</v>
      </c>
      <c r="N2" s="29" t="s">
        <v>647</v>
      </c>
      <c r="O2" s="29" t="s">
        <v>645</v>
      </c>
      <c r="P2" s="29">
        <v>2018</v>
      </c>
      <c r="Q2" s="29"/>
      <c r="R2" s="29"/>
      <c r="S2" s="29"/>
      <c r="T2" s="29"/>
      <c r="U2" s="29">
        <v>29542132</v>
      </c>
    </row>
    <row r="3" spans="2:21" x14ac:dyDescent="0.25">
      <c r="B3" s="28" t="s">
        <v>679</v>
      </c>
      <c r="C3" s="28" t="s">
        <v>680</v>
      </c>
      <c r="D3" s="28" t="s">
        <v>681</v>
      </c>
      <c r="E3" s="28" t="s">
        <v>205</v>
      </c>
      <c r="F3" s="29">
        <f>VLOOKUP(N3,Revistas!$B$2:$H$63971,2,FALSE)</f>
        <v>2.5129999999999999</v>
      </c>
      <c r="G3" s="29" t="str">
        <f>VLOOKUP(N3,Revistas!$B$2:$H$63971,3,FALSE)</f>
        <v>Q1</v>
      </c>
      <c r="H3" s="29" t="str">
        <f>VLOOKUP(N3,Revistas!$B$2:$H$63971,4,FALSE)</f>
        <v>PEDIATRICS - SCIE;</v>
      </c>
      <c r="I3" s="29" t="str">
        <f>VLOOKUP(N3,Revistas!$B$2:$H$63971,5,FALSE)</f>
        <v>26/121</v>
      </c>
      <c r="J3" s="29" t="str">
        <f>VLOOKUP(N3,Revistas!$B$2:$H$63971,6,FALSE)</f>
        <v>NO</v>
      </c>
      <c r="K3" s="28" t="s">
        <v>682</v>
      </c>
      <c r="L3" s="28"/>
      <c r="M3" s="29">
        <v>0</v>
      </c>
      <c r="N3" s="29" t="s">
        <v>683</v>
      </c>
      <c r="O3" s="29" t="s">
        <v>684</v>
      </c>
      <c r="P3" s="29">
        <v>2018</v>
      </c>
      <c r="Q3" s="29">
        <v>65</v>
      </c>
      <c r="R3" s="29"/>
      <c r="S3" s="29"/>
      <c r="T3" s="29"/>
      <c r="U3" s="29"/>
    </row>
    <row r="4" spans="2:21" x14ac:dyDescent="0.25">
      <c r="B4" s="28" t="s">
        <v>685</v>
      </c>
      <c r="C4" s="28" t="s">
        <v>686</v>
      </c>
      <c r="D4" s="28" t="s">
        <v>687</v>
      </c>
      <c r="E4" s="28" t="s">
        <v>205</v>
      </c>
      <c r="F4" s="29">
        <f>VLOOKUP(N4,Revistas!$B$2:$H$63971,2,FALSE)</f>
        <v>4.7039999999999997</v>
      </c>
      <c r="G4" s="29" t="str">
        <f>VLOOKUP(N4,Revistas!$B$2:$H$63971,3,FALSE)</f>
        <v>Q1</v>
      </c>
      <c r="H4" s="29" t="str">
        <f>VLOOKUP(N4,Revistas!$B$2:$H$63971,4,FALSE)</f>
        <v>HEMATOLOGY - SCIE;</v>
      </c>
      <c r="I4" s="29" t="str">
        <f>VLOOKUP(N4,Revistas!$B$2:$H$63971,5,FALSE)</f>
        <v>17/70</v>
      </c>
      <c r="J4" s="29" t="str">
        <f>VLOOKUP(N4,Revistas!$B$2:$H$63971,6,FALSE)</f>
        <v>NO</v>
      </c>
      <c r="K4" s="28" t="s">
        <v>688</v>
      </c>
      <c r="L4" s="28"/>
      <c r="M4" s="29">
        <v>0</v>
      </c>
      <c r="N4" s="29" t="s">
        <v>689</v>
      </c>
      <c r="O4" s="29" t="s">
        <v>33</v>
      </c>
      <c r="P4" s="29">
        <v>2018</v>
      </c>
      <c r="Q4" s="29">
        <v>24</v>
      </c>
      <c r="R4" s="29">
        <v>3</v>
      </c>
      <c r="S4" s="29" t="s">
        <v>690</v>
      </c>
      <c r="T4" s="29" t="s">
        <v>691</v>
      </c>
      <c r="U4" s="29"/>
    </row>
    <row r="5" spans="2:21" x14ac:dyDescent="0.25">
      <c r="B5" s="28" t="s">
        <v>1376</v>
      </c>
      <c r="C5" s="28" t="s">
        <v>1377</v>
      </c>
      <c r="D5" s="28" t="s">
        <v>1378</v>
      </c>
      <c r="E5" s="28" t="s">
        <v>10</v>
      </c>
      <c r="F5" s="29">
        <f>VLOOKUP(N5,Revistas!$B$2:$H$63971,2,FALSE)</f>
        <v>3.6259999999999999</v>
      </c>
      <c r="G5" s="29" t="str">
        <f>VLOOKUP(N5,Revistas!$B$2:$H$63971,3,FALSE)</f>
        <v>Q2</v>
      </c>
      <c r="H5" s="29" t="str">
        <f>VLOOKUP(N5,Revistas!$B$2:$H$63971,4,FALSE)</f>
        <v>ONCOLOGY - SCIE</v>
      </c>
      <c r="I5" s="29" t="str">
        <f>VLOOKUP(N5,Revistas!$B$2:$H$63971,5,FALSE)</f>
        <v>82/217</v>
      </c>
      <c r="J5" s="29" t="str">
        <f>VLOOKUP(N5,Revistas!$B$2:$H$63971,6,FALSE)</f>
        <v>NO</v>
      </c>
      <c r="K5" s="28" t="s">
        <v>1379</v>
      </c>
      <c r="L5" s="28" t="s">
        <v>1380</v>
      </c>
      <c r="M5" s="29">
        <v>0</v>
      </c>
      <c r="N5" s="29" t="s">
        <v>1381</v>
      </c>
      <c r="O5" s="29" t="s">
        <v>73</v>
      </c>
      <c r="P5" s="29">
        <v>2018</v>
      </c>
      <c r="Q5" s="29">
        <v>167</v>
      </c>
      <c r="R5" s="29">
        <v>1</v>
      </c>
      <c r="S5" s="29">
        <v>249</v>
      </c>
      <c r="T5" s="29">
        <v>256</v>
      </c>
      <c r="U5" s="29">
        <v>28913729</v>
      </c>
    </row>
    <row r="6" spans="2:21" x14ac:dyDescent="0.25">
      <c r="B6" s="28" t="s">
        <v>1369</v>
      </c>
      <c r="C6" s="28" t="s">
        <v>1370</v>
      </c>
      <c r="D6" s="28" t="s">
        <v>1371</v>
      </c>
      <c r="E6" s="28" t="s">
        <v>10</v>
      </c>
      <c r="F6" s="29">
        <f>VLOOKUP(N6,Revistas!$B$2:$H$63971,2,FALSE)</f>
        <v>6.4290000000000003</v>
      </c>
      <c r="G6" s="29" t="str">
        <f>VLOOKUP(N6,Revistas!$B$2:$H$63971,3,FALSE)</f>
        <v>Q1</v>
      </c>
      <c r="H6" s="29" t="str">
        <f>VLOOKUP(N6,Revistas!$B$2:$H$63971,4,FALSE)</f>
        <v>IMMUNOLOGY - SCIE</v>
      </c>
      <c r="I6" s="29" t="str">
        <f>VLOOKUP(N6,Revistas!$B$2:$H$63971,5,FALSE)</f>
        <v>21/150</v>
      </c>
      <c r="J6" s="29" t="str">
        <f>VLOOKUP(N6,Revistas!$B$2:$H$63971,6,FALSE)</f>
        <v>NO</v>
      </c>
      <c r="K6" s="28" t="s">
        <v>1372</v>
      </c>
      <c r="L6" s="28" t="s">
        <v>1373</v>
      </c>
      <c r="M6" s="29">
        <v>0</v>
      </c>
      <c r="N6" s="29" t="s">
        <v>1374</v>
      </c>
      <c r="O6" s="29" t="s">
        <v>1375</v>
      </c>
      <c r="P6" s="29">
        <v>2018</v>
      </c>
      <c r="Q6" s="29">
        <v>9</v>
      </c>
      <c r="R6" s="29"/>
      <c r="S6" s="29"/>
      <c r="T6" s="29">
        <v>77</v>
      </c>
      <c r="U6" s="29">
        <v>29434597</v>
      </c>
    </row>
    <row r="7" spans="2:21" x14ac:dyDescent="0.25">
      <c r="B7" s="28" t="s">
        <v>1383</v>
      </c>
      <c r="C7" s="28" t="s">
        <v>1382</v>
      </c>
      <c r="D7" s="28" t="s">
        <v>1384</v>
      </c>
      <c r="E7" s="28" t="s">
        <v>10</v>
      </c>
      <c r="F7" s="29">
        <f>VLOOKUP(N7,Revistas!$B$2:$H$63971,2,FALSE)</f>
        <v>6.375</v>
      </c>
      <c r="G7" s="29" t="str">
        <f>VLOOKUP(N7,Revistas!$B$2:$H$63971,3,FALSE)</f>
        <v>Q1</v>
      </c>
      <c r="H7" s="29" t="str">
        <f>VLOOKUP(N7,Revistas!$B$2:$H$63971,4,FALSE)</f>
        <v>ONCOLOGY</v>
      </c>
      <c r="I7" s="29" t="str">
        <f>VLOOKUP(N7,Revistas!$B$2:$H$63971,5,FALSE)</f>
        <v>25/217</v>
      </c>
      <c r="J7" s="29" t="str">
        <f>VLOOKUP(N7,Revistas!$B$2:$H$63971,6,FALSE)</f>
        <v>NO</v>
      </c>
      <c r="K7" s="28" t="s">
        <v>1387</v>
      </c>
      <c r="L7" s="28"/>
      <c r="M7" s="29" t="s">
        <v>140</v>
      </c>
      <c r="N7" s="29" t="s">
        <v>1388</v>
      </c>
      <c r="O7" s="29" t="s">
        <v>1386</v>
      </c>
      <c r="P7" s="29">
        <v>2018</v>
      </c>
      <c r="Q7" s="29">
        <v>422</v>
      </c>
      <c r="R7" s="29"/>
      <c r="S7" s="29" t="s">
        <v>1385</v>
      </c>
      <c r="T7" s="29"/>
      <c r="U7" s="29">
        <v>29477379</v>
      </c>
    </row>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4</v>
      </c>
      <c r="D371" s="15" t="s">
        <v>10</v>
      </c>
      <c r="E371" s="16">
        <f>DSUM(A1:U366,F1,D370:D371)</f>
        <v>19.816000000000003</v>
      </c>
      <c r="F371" s="16" t="s">
        <v>10</v>
      </c>
      <c r="G371" s="16" t="s">
        <v>1638</v>
      </c>
      <c r="H371" s="16">
        <f>DCOUNTA(A1:U366,G1,F370:G371)</f>
        <v>2</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2</v>
      </c>
      <c r="D384" s="15" t="s">
        <v>205</v>
      </c>
      <c r="E384" s="16">
        <f>DSUM(A1:U366,F1,D383:D384)</f>
        <v>7.2169999999999996</v>
      </c>
      <c r="F384" s="16" t="s">
        <v>205</v>
      </c>
      <c r="G384" s="16" t="s">
        <v>1638</v>
      </c>
      <c r="H384" s="16">
        <f>DCOUNTA(A1:U366,G1,F383:G384)</f>
        <v>2</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4</v>
      </c>
      <c r="D390" s="19" t="s">
        <v>4699</v>
      </c>
      <c r="E390" s="19">
        <f>E371</f>
        <v>19.816000000000003</v>
      </c>
      <c r="F390" s="18">
        <f>H371</f>
        <v>2</v>
      </c>
      <c r="G390" s="18">
        <f>K371</f>
        <v>0</v>
      </c>
      <c r="H390" s="16"/>
      <c r="I390" s="16"/>
      <c r="J390" s="16"/>
      <c r="K390" s="16"/>
      <c r="L390" s="16"/>
      <c r="M390" s="16"/>
      <c r="N390" s="16"/>
      <c r="O390" s="17"/>
      <c r="P390" s="16"/>
      <c r="Q390" s="16"/>
      <c r="R390" s="16"/>
      <c r="S390" s="16"/>
      <c r="T390" s="16"/>
      <c r="U390" s="16"/>
    </row>
    <row r="391" spans="2:52" s="15" customFormat="1" ht="15.75" x14ac:dyDescent="0.3">
      <c r="C391" s="18">
        <f>C384</f>
        <v>2</v>
      </c>
      <c r="D391" s="19" t="s">
        <v>205</v>
      </c>
      <c r="E391" s="19">
        <f>E384</f>
        <v>7.2169999999999996</v>
      </c>
      <c r="F391" s="18">
        <f>H384</f>
        <v>2</v>
      </c>
      <c r="G391" s="18">
        <f>K384</f>
        <v>0</v>
      </c>
      <c r="H391" s="16"/>
      <c r="I391" s="16"/>
      <c r="J391" s="16"/>
      <c r="K391" s="16"/>
      <c r="L391" s="16"/>
      <c r="M391" s="16"/>
      <c r="N391" s="16"/>
      <c r="O391" s="17"/>
      <c r="P391" s="16"/>
      <c r="Q391" s="16"/>
      <c r="R391" s="16"/>
      <c r="S391" s="16"/>
      <c r="T391" s="16"/>
      <c r="U391" s="16"/>
    </row>
    <row r="392" spans="2:52" s="15" customFormat="1" ht="15.75" x14ac:dyDescent="0.3">
      <c r="C392" s="20"/>
      <c r="D392" s="25" t="s">
        <v>4704</v>
      </c>
      <c r="E392" s="25">
        <f>E390</f>
        <v>19.816000000000003</v>
      </c>
      <c r="F392" s="20"/>
      <c r="G392" s="16"/>
      <c r="H392" s="16"/>
      <c r="I392" s="16"/>
      <c r="J392" s="16"/>
      <c r="K392" s="16"/>
      <c r="L392" s="16"/>
      <c r="M392" s="16"/>
      <c r="N392" s="16"/>
      <c r="O392" s="17"/>
      <c r="P392" s="16"/>
      <c r="Q392" s="16"/>
      <c r="R392" s="16"/>
      <c r="S392" s="16"/>
      <c r="T392" s="16"/>
      <c r="U392" s="16"/>
    </row>
    <row r="393" spans="2:52" s="15" customFormat="1" ht="15.75" x14ac:dyDescent="0.3">
      <c r="C393" s="20"/>
      <c r="D393" s="25" t="s">
        <v>4705</v>
      </c>
      <c r="E393" s="25">
        <f>E390+E391</f>
        <v>27.033000000000001</v>
      </c>
      <c r="F393" s="16"/>
      <c r="G393" s="16"/>
      <c r="H393" s="16"/>
      <c r="I393" s="16"/>
      <c r="J393" s="16"/>
      <c r="K393" s="16"/>
      <c r="L393" s="16"/>
      <c r="M393" s="16"/>
      <c r="N393" s="16"/>
      <c r="O393" s="16"/>
      <c r="P393" s="16"/>
      <c r="Q393" s="16"/>
      <c r="R393" s="16"/>
      <c r="S393" s="16"/>
      <c r="T393" s="16"/>
      <c r="U393" s="16"/>
    </row>
    <row r="399" spans="2:52" x14ac:dyDescent="0.25">
      <c r="C399" s="15"/>
    </row>
  </sheetData>
  <sortState ref="B2:U8">
    <sortCondition ref="B2:B365"/>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Z398"/>
  <sheetViews>
    <sheetView workbookViewId="0">
      <selection activeCell="B365" sqref="B1:U365"/>
    </sheetView>
  </sheetViews>
  <sheetFormatPr baseColWidth="10" defaultRowHeight="15" x14ac:dyDescent="0.25"/>
  <cols>
    <col min="1" max="3" width="11.42578125" style="21"/>
    <col min="4" max="4" width="34.140625" style="21" customWidth="1"/>
    <col min="5" max="5" width="12.8554687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21" x14ac:dyDescent="0.25">
      <c r="B2" s="28" t="s">
        <v>785</v>
      </c>
      <c r="C2" s="28" t="s">
        <v>786</v>
      </c>
      <c r="D2" s="28" t="s">
        <v>787</v>
      </c>
      <c r="E2" s="28" t="s">
        <v>10</v>
      </c>
      <c r="F2" s="29">
        <f>VLOOKUP(N2,Revistas!$B$2:$H$63971,2,FALSE)</f>
        <v>5.55</v>
      </c>
      <c r="G2" s="29" t="str">
        <f>VLOOKUP(N2,Revistas!$B$2:$H$63971,3,FALSE)</f>
        <v>Q1</v>
      </c>
      <c r="H2" s="29" t="str">
        <f>VLOOKUP(N2,Revistas!$B$2:$H$63971,4,FALSE)</f>
        <v>MEDICINA, GENERAL &amp; INTERNAL</v>
      </c>
      <c r="I2" s="29" t="str">
        <f>VLOOKUP(N2,Revistas!$B$2:$H$63971,5,FALSE)</f>
        <v>15/154</v>
      </c>
      <c r="J2" s="29" t="str">
        <f>VLOOKUP(N2,Revistas!$B$2:$H$63971,6,FALSE)</f>
        <v>SI</v>
      </c>
      <c r="K2" s="28" t="s">
        <v>788</v>
      </c>
      <c r="L2" s="28" t="s">
        <v>789</v>
      </c>
      <c r="M2" s="29">
        <v>0</v>
      </c>
      <c r="N2" s="29" t="s">
        <v>790</v>
      </c>
      <c r="O2" s="29" t="s">
        <v>21</v>
      </c>
      <c r="P2" s="29">
        <v>2018</v>
      </c>
      <c r="Q2" s="29">
        <v>131</v>
      </c>
      <c r="R2" s="29">
        <v>4</v>
      </c>
      <c r="S2" s="29">
        <v>430</v>
      </c>
      <c r="T2" s="29">
        <v>437</v>
      </c>
      <c r="U2" s="29">
        <v>29274307</v>
      </c>
    </row>
    <row r="3" spans="2:21" x14ac:dyDescent="0.25">
      <c r="B3" s="28" t="s">
        <v>797</v>
      </c>
      <c r="C3" s="28" t="s">
        <v>798</v>
      </c>
      <c r="D3" s="28" t="s">
        <v>231</v>
      </c>
      <c r="E3" s="28" t="s">
        <v>10</v>
      </c>
      <c r="F3" s="29">
        <f>VLOOKUP(N3,Revistas!$B$2:$H$63971,2,FALSE)</f>
        <v>5.6269999999999998</v>
      </c>
      <c r="G3" s="29" t="str">
        <f>VLOOKUP(N3,Revistas!$B$2:$H$63971,3,FALSE)</f>
        <v>Q1</v>
      </c>
      <c r="H3" s="29" t="str">
        <f>VLOOKUP(N3,Revistas!$B$2:$H$63971,4,FALSE)</f>
        <v>PERIPHERAL VASCULAR DISEASE</v>
      </c>
      <c r="I3" s="29" t="str">
        <f>VLOOKUP(N3,Revistas!$B$2:$H$63971,5,FALSE)</f>
        <v>6 DE 63</v>
      </c>
      <c r="J3" s="29" t="str">
        <f>VLOOKUP(N3,Revistas!$B$2:$H$63971,6,FALSE)</f>
        <v>SI</v>
      </c>
      <c r="K3" s="28" t="s">
        <v>799</v>
      </c>
      <c r="L3" s="28" t="s">
        <v>800</v>
      </c>
      <c r="M3" s="29">
        <v>0</v>
      </c>
      <c r="N3" s="29" t="s">
        <v>234</v>
      </c>
      <c r="O3" s="29" t="s">
        <v>224</v>
      </c>
      <c r="P3" s="29">
        <v>2018</v>
      </c>
      <c r="Q3" s="29">
        <v>118</v>
      </c>
      <c r="R3" s="29">
        <v>2</v>
      </c>
      <c r="S3" s="29">
        <v>320</v>
      </c>
      <c r="T3" s="29">
        <v>328</v>
      </c>
      <c r="U3" s="29">
        <v>29378357</v>
      </c>
    </row>
    <row r="4" spans="2:21" x14ac:dyDescent="0.25">
      <c r="B4" s="28" t="s">
        <v>809</v>
      </c>
      <c r="C4" s="28" t="s">
        <v>808</v>
      </c>
      <c r="D4" s="28" t="s">
        <v>810</v>
      </c>
      <c r="E4" s="28" t="s">
        <v>10</v>
      </c>
      <c r="F4" s="29">
        <f>VLOOKUP(N4,Revistas!$B$2:$H$63971,2,FALSE)</f>
        <v>2.714</v>
      </c>
      <c r="G4" s="29" t="str">
        <f>VLOOKUP(N4,Revistas!$B$2:$H$63971,3,FALSE)</f>
        <v>Q1</v>
      </c>
      <c r="H4" s="29" t="str">
        <f>VLOOKUP(N4,Revistas!$B$2:$H$63971,4,FALSE)</f>
        <v>MEDICINA, GENERAL &amp; INTERNAL</v>
      </c>
      <c r="I4" s="29" t="str">
        <f>VLOOKUP(N4,Revistas!$B$2:$H$63971,5,FALSE)</f>
        <v>34/154</v>
      </c>
      <c r="J4" s="29" t="str">
        <f>VLOOKUP(N4,Revistas!$B$2:$H$63971,6,FALSE)</f>
        <v>NO</v>
      </c>
      <c r="K4" s="28" t="s">
        <v>812</v>
      </c>
      <c r="L4" s="28"/>
      <c r="M4" s="29" t="s">
        <v>140</v>
      </c>
      <c r="N4" s="29" t="s">
        <v>813</v>
      </c>
      <c r="O4" s="29" t="s">
        <v>811</v>
      </c>
      <c r="P4" s="29">
        <v>2018</v>
      </c>
      <c r="Q4" s="29"/>
      <c r="R4" s="29"/>
      <c r="S4" s="29"/>
      <c r="T4" s="29"/>
      <c r="U4" s="29">
        <v>29424018</v>
      </c>
    </row>
    <row r="5" spans="2:21" x14ac:dyDescent="0.25">
      <c r="B5" s="28" t="s">
        <v>802</v>
      </c>
      <c r="C5" s="28" t="s">
        <v>801</v>
      </c>
      <c r="D5" s="28" t="s">
        <v>803</v>
      </c>
      <c r="E5" s="28" t="s">
        <v>10</v>
      </c>
      <c r="F5" s="29">
        <f>VLOOKUP(N5,Revistas!$B$2:$H$63971,2,FALSE)</f>
        <v>2.3650000000000002</v>
      </c>
      <c r="G5" s="29" t="str">
        <f>VLOOKUP(N5,Revistas!$B$2:$H$63971,3,FALSE)</f>
        <v>Q3</v>
      </c>
      <c r="H5" s="29" t="str">
        <f>VLOOKUP(N5,Revistas!$B$2:$H$63971,4,FALSE)</f>
        <v>RHEUMATOLOGY - SCIE</v>
      </c>
      <c r="I5" s="29" t="str">
        <f>VLOOKUP(N5,Revistas!$B$2:$H$63971,5,FALSE)</f>
        <v>19/30</v>
      </c>
      <c r="J5" s="29" t="str">
        <f>VLOOKUP(N5,Revistas!$B$2:$H$63971,6,FALSE)</f>
        <v>NO</v>
      </c>
      <c r="K5" s="28" t="s">
        <v>806</v>
      </c>
      <c r="L5" s="28"/>
      <c r="M5" s="29" t="s">
        <v>140</v>
      </c>
      <c r="N5" s="29" t="s">
        <v>807</v>
      </c>
      <c r="O5" s="29" t="s">
        <v>805</v>
      </c>
      <c r="P5" s="29">
        <v>2018</v>
      </c>
      <c r="Q5" s="29">
        <v>37</v>
      </c>
      <c r="R5" s="29">
        <v>4</v>
      </c>
      <c r="S5" s="29" t="s">
        <v>804</v>
      </c>
      <c r="T5" s="29"/>
      <c r="U5" s="29">
        <v>29214548</v>
      </c>
    </row>
    <row r="6" spans="2:21" x14ac:dyDescent="0.25">
      <c r="B6" s="28" t="s">
        <v>791</v>
      </c>
      <c r="C6" s="28" t="s">
        <v>792</v>
      </c>
      <c r="D6" s="28" t="s">
        <v>793</v>
      </c>
      <c r="E6" s="28" t="s">
        <v>10</v>
      </c>
      <c r="F6" s="29">
        <f>VLOOKUP(N6,Revistas!$B$2:$H$63971,2,FALSE)</f>
        <v>1.8240000000000001</v>
      </c>
      <c r="G6" s="29" t="str">
        <f>VLOOKUP(N6,Revistas!$B$2:$H$63971,3,FALSE)</f>
        <v>Q3</v>
      </c>
      <c r="H6" s="29" t="str">
        <f>VLOOKUP(N6,Revistas!$B$2:$H$63971,4,FALSE)</f>
        <v>RHEUMATOLOGY - SCIE</v>
      </c>
      <c r="I6" s="29" t="str">
        <f>VLOOKUP(N6,Revistas!$B$2:$H$63971,5,FALSE)</f>
        <v>21 DE 30</v>
      </c>
      <c r="J6" s="29" t="str">
        <f>VLOOKUP(N6,Revistas!$B$2:$H$63971,6,FALSE)</f>
        <v>NO</v>
      </c>
      <c r="K6" s="28" t="s">
        <v>794</v>
      </c>
      <c r="L6" s="28" t="s">
        <v>795</v>
      </c>
      <c r="M6" s="29">
        <v>0</v>
      </c>
      <c r="N6" s="29" t="s">
        <v>796</v>
      </c>
      <c r="O6" s="29" t="s">
        <v>33</v>
      </c>
      <c r="P6" s="29">
        <v>2018</v>
      </c>
      <c r="Q6" s="29">
        <v>38</v>
      </c>
      <c r="R6" s="29">
        <v>3</v>
      </c>
      <c r="S6" s="29">
        <v>363</v>
      </c>
      <c r="T6" s="29">
        <v>374</v>
      </c>
      <c r="U6" s="29">
        <v>29322341</v>
      </c>
    </row>
    <row r="8" spans="2:21" hidden="1" x14ac:dyDescent="0.25"/>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5</v>
      </c>
      <c r="D371" s="15" t="s">
        <v>10</v>
      </c>
      <c r="E371" s="16">
        <f>DSUM(A1:U366,F1,D370:D371)</f>
        <v>18.080000000000002</v>
      </c>
      <c r="F371" s="16" t="s">
        <v>10</v>
      </c>
      <c r="G371" s="16" t="s">
        <v>1638</v>
      </c>
      <c r="H371" s="16">
        <f>DCOUNTA(A1:U366,G1,F370:G371)</f>
        <v>3</v>
      </c>
      <c r="I371" s="16" t="s">
        <v>10</v>
      </c>
      <c r="J371" s="16" t="s">
        <v>1592</v>
      </c>
      <c r="K371" s="16">
        <f>DCOUNTA(A1:U366,J1,I370:J371)</f>
        <v>2</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5</v>
      </c>
      <c r="D390" s="19" t="s">
        <v>4699</v>
      </c>
      <c r="E390" s="19">
        <f>E371</f>
        <v>18.080000000000002</v>
      </c>
      <c r="F390" s="18">
        <f>H371</f>
        <v>3</v>
      </c>
      <c r="G390" s="18">
        <f>K371</f>
        <v>2</v>
      </c>
      <c r="H390" s="16"/>
      <c r="I390" s="16"/>
      <c r="J390" s="16"/>
      <c r="K390" s="16"/>
      <c r="L390" s="16"/>
      <c r="M390" s="16"/>
      <c r="N390" s="16"/>
      <c r="O390" s="17"/>
      <c r="P390" s="16"/>
      <c r="Q390" s="16"/>
      <c r="R390" s="16"/>
      <c r="S390" s="16"/>
      <c r="T390" s="16"/>
      <c r="U390" s="16"/>
    </row>
    <row r="391" spans="2:52" s="15" customFormat="1" ht="15.75" x14ac:dyDescent="0.3">
      <c r="C391" s="20"/>
      <c r="D391" s="25" t="s">
        <v>4704</v>
      </c>
      <c r="E391" s="25">
        <f>E390</f>
        <v>18.080000000000002</v>
      </c>
      <c r="F391" s="20"/>
      <c r="G391" s="16"/>
      <c r="H391" s="16"/>
      <c r="I391" s="16"/>
      <c r="J391" s="16"/>
      <c r="K391" s="16"/>
      <c r="L391" s="16"/>
      <c r="M391" s="16"/>
      <c r="N391" s="16"/>
      <c r="O391" s="17"/>
      <c r="P391" s="16"/>
      <c r="Q391" s="16"/>
      <c r="R391" s="16"/>
      <c r="S391" s="16"/>
      <c r="T391" s="16"/>
      <c r="U391" s="16"/>
    </row>
    <row r="392" spans="2:52" s="15" customFormat="1" ht="15.75" x14ac:dyDescent="0.3">
      <c r="C392" s="20"/>
      <c r="D392" s="25" t="s">
        <v>4705</v>
      </c>
      <c r="E392" s="25">
        <f>E390</f>
        <v>18.080000000000002</v>
      </c>
      <c r="F392" s="16"/>
      <c r="G392" s="16"/>
      <c r="H392" s="16"/>
      <c r="I392" s="16"/>
      <c r="J392" s="16"/>
      <c r="K392" s="16"/>
      <c r="L392" s="16"/>
      <c r="M392" s="16"/>
      <c r="N392" s="16"/>
      <c r="O392" s="16"/>
      <c r="P392" s="16"/>
      <c r="Q392" s="16"/>
      <c r="R392" s="16"/>
      <c r="S392" s="16"/>
      <c r="T392" s="16"/>
      <c r="U392" s="16"/>
    </row>
    <row r="398" spans="2:52" x14ac:dyDescent="0.25">
      <c r="C398" s="15"/>
    </row>
  </sheetData>
  <sortState ref="B2:U7">
    <sortCondition ref="B2:B365"/>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Z398"/>
  <sheetViews>
    <sheetView workbookViewId="0">
      <selection activeCell="B365" sqref="B1:U365"/>
    </sheetView>
  </sheetViews>
  <sheetFormatPr baseColWidth="10" defaultRowHeight="15" x14ac:dyDescent="0.25"/>
  <cols>
    <col min="1" max="3" width="11.42578125" style="21"/>
    <col min="4" max="4" width="34.140625" style="21" customWidth="1"/>
    <col min="5" max="5" width="12.7109375" style="21" customWidth="1"/>
    <col min="6" max="7" width="11.42578125" style="26"/>
    <col min="8" max="9" width="0" style="26" hidden="1" customWidth="1"/>
    <col min="10" max="10" width="11.42578125" style="26"/>
    <col min="11" max="11" width="14.140625" style="21" hidden="1" customWidth="1"/>
    <col min="12"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829</v>
      </c>
      <c r="C2" s="28" t="s">
        <v>830</v>
      </c>
      <c r="D2" s="28" t="s">
        <v>831</v>
      </c>
      <c r="E2" s="28" t="s">
        <v>10</v>
      </c>
      <c r="F2" s="29">
        <f>VLOOKUP(N2,Revistas!$B$2:$H$63971,2,FALSE)</f>
        <v>7.05</v>
      </c>
      <c r="G2" s="29" t="str">
        <f>VLOOKUP(N2,Revistas!$B$2:$H$63971,3,FALSE)</f>
        <v>Q1</v>
      </c>
      <c r="H2" s="29" t="str">
        <f>VLOOKUP(N2,Revistas!$B$2:$H$63971,4,FALSE)</f>
        <v>CRITICAL CARE MEDICINE - SCIE</v>
      </c>
      <c r="I2" s="29" t="str">
        <f>VLOOKUP(N2,Revistas!$B$2:$H$63971,5,FALSE)</f>
        <v>4 DE 33</v>
      </c>
      <c r="J2" s="29" t="str">
        <f>VLOOKUP(N2,Revistas!$B$2:$H$63971,6,FALSE)</f>
        <v>NO</v>
      </c>
      <c r="K2" s="31" t="s">
        <v>832</v>
      </c>
      <c r="L2" s="31" t="s">
        <v>833</v>
      </c>
      <c r="M2" s="29">
        <v>1</v>
      </c>
      <c r="N2" s="29" t="s">
        <v>834</v>
      </c>
      <c r="O2" s="29" t="s">
        <v>224</v>
      </c>
      <c r="P2" s="29">
        <v>2018</v>
      </c>
      <c r="Q2" s="29">
        <v>46</v>
      </c>
      <c r="R2" s="29">
        <v>2</v>
      </c>
      <c r="S2" s="29">
        <v>181</v>
      </c>
      <c r="T2" s="29">
        <v>188</v>
      </c>
      <c r="U2" s="29">
        <v>29023261</v>
      </c>
    </row>
    <row r="3" spans="2:21" x14ac:dyDescent="0.25">
      <c r="B3" s="28" t="s">
        <v>814</v>
      </c>
      <c r="C3" s="28" t="s">
        <v>815</v>
      </c>
      <c r="D3" s="28" t="s">
        <v>816</v>
      </c>
      <c r="E3" s="28" t="s">
        <v>10</v>
      </c>
      <c r="F3" s="29">
        <f>VLOOKUP(N3,Revistas!$B$2:$H$63971,2,FALSE)</f>
        <v>1.2310000000000001</v>
      </c>
      <c r="G3" s="29" t="str">
        <f>VLOOKUP(N3,Revistas!$B$2:$H$63971,3,FALSE)</f>
        <v>Q4</v>
      </c>
      <c r="H3" s="29" t="str">
        <f>VLOOKUP(N3,Revistas!$B$2:$H$63971,4,FALSE)</f>
        <v>CRITICAL CARE MEDICINE - SCIE</v>
      </c>
      <c r="I3" s="29" t="str">
        <f>VLOOKUP(N3,Revistas!$B$2:$H$63971,5,FALSE)</f>
        <v>31/33</v>
      </c>
      <c r="J3" s="29" t="str">
        <f>VLOOKUP(N3,Revistas!$B$2:$H$63971,6,FALSE)</f>
        <v>NO</v>
      </c>
      <c r="K3" s="31" t="s">
        <v>817</v>
      </c>
      <c r="L3" s="31" t="s">
        <v>818</v>
      </c>
      <c r="M3" s="29">
        <v>0</v>
      </c>
      <c r="N3" s="29" t="s">
        <v>819</v>
      </c>
      <c r="O3" s="29" t="s">
        <v>21</v>
      </c>
      <c r="P3" s="29">
        <v>2018</v>
      </c>
      <c r="Q3" s="29">
        <v>42</v>
      </c>
      <c r="R3" s="29">
        <v>3</v>
      </c>
      <c r="S3" s="29">
        <v>151</v>
      </c>
      <c r="T3" s="29">
        <v>158</v>
      </c>
      <c r="U3" s="29">
        <v>28648671</v>
      </c>
    </row>
    <row r="4" spans="2:21" x14ac:dyDescent="0.25">
      <c r="B4" s="28" t="s">
        <v>825</v>
      </c>
      <c r="C4" s="28" t="s">
        <v>826</v>
      </c>
      <c r="D4" s="28" t="s">
        <v>816</v>
      </c>
      <c r="E4" s="28" t="s">
        <v>10</v>
      </c>
      <c r="F4" s="29">
        <f>VLOOKUP(N4,Revistas!$B$2:$H$63971,2,FALSE)</f>
        <v>1.2310000000000001</v>
      </c>
      <c r="G4" s="29" t="str">
        <f>VLOOKUP(N4,Revistas!$B$2:$H$63971,3,FALSE)</f>
        <v>Q4</v>
      </c>
      <c r="H4" s="29" t="str">
        <f>VLOOKUP(N4,Revistas!$B$2:$H$63971,4,FALSE)</f>
        <v>CRITICAL CARE MEDICINE - SCIE</v>
      </c>
      <c r="I4" s="29" t="str">
        <f>VLOOKUP(N4,Revistas!$B$2:$H$63971,5,FALSE)</f>
        <v>31/33</v>
      </c>
      <c r="J4" s="29" t="str">
        <f>VLOOKUP(N4,Revistas!$B$2:$H$63971,6,FALSE)</f>
        <v>NO</v>
      </c>
      <c r="K4" s="31" t="s">
        <v>827</v>
      </c>
      <c r="L4" s="31" t="s">
        <v>828</v>
      </c>
      <c r="M4" s="29">
        <v>0</v>
      </c>
      <c r="N4" s="29" t="s">
        <v>819</v>
      </c>
      <c r="O4" s="29" t="s">
        <v>33</v>
      </c>
      <c r="P4" s="29">
        <v>2018</v>
      </c>
      <c r="Q4" s="29">
        <v>42</v>
      </c>
      <c r="R4" s="29">
        <v>2</v>
      </c>
      <c r="S4" s="29">
        <v>110</v>
      </c>
      <c r="T4" s="29">
        <v>113</v>
      </c>
      <c r="U4" s="29">
        <v>28923699</v>
      </c>
    </row>
    <row r="5" spans="2:21" x14ac:dyDescent="0.25">
      <c r="B5" s="28" t="s">
        <v>821</v>
      </c>
      <c r="C5" s="28" t="s">
        <v>822</v>
      </c>
      <c r="D5" s="28" t="s">
        <v>816</v>
      </c>
      <c r="E5" s="28" t="s">
        <v>10</v>
      </c>
      <c r="F5" s="29">
        <f>VLOOKUP(N5,Revistas!$B$2:$H$63971,2,FALSE)</f>
        <v>1.2310000000000001</v>
      </c>
      <c r="G5" s="29" t="str">
        <f>VLOOKUP(N5,Revistas!$B$2:$H$63971,3,FALSE)</f>
        <v>Q4</v>
      </c>
      <c r="H5" s="29" t="str">
        <f>VLOOKUP(N5,Revistas!$B$2:$H$63971,4,FALSE)</f>
        <v>CRITICAL CARE MEDICINE - SCIE</v>
      </c>
      <c r="I5" s="29" t="str">
        <f>VLOOKUP(N5,Revistas!$B$2:$H$63971,5,FALSE)</f>
        <v>31/33</v>
      </c>
      <c r="J5" s="29" t="str">
        <f>VLOOKUP(N5,Revistas!$B$2:$H$63971,6,FALSE)</f>
        <v>NO</v>
      </c>
      <c r="K5" s="31" t="s">
        <v>823</v>
      </c>
      <c r="L5" s="31" t="s">
        <v>824</v>
      </c>
      <c r="M5" s="29">
        <v>0</v>
      </c>
      <c r="N5" s="29" t="s">
        <v>819</v>
      </c>
      <c r="O5" s="29" t="s">
        <v>21</v>
      </c>
      <c r="P5" s="29">
        <v>2018</v>
      </c>
      <c r="Q5" s="29">
        <v>42</v>
      </c>
      <c r="R5" s="29">
        <v>3</v>
      </c>
      <c r="S5" s="29">
        <v>168</v>
      </c>
      <c r="T5" s="29">
        <v>179</v>
      </c>
      <c r="U5" s="29">
        <v>29426704</v>
      </c>
    </row>
    <row r="7" spans="2:21" hidden="1" x14ac:dyDescent="0.25"/>
    <row r="8" spans="2:21" hidden="1" x14ac:dyDescent="0.25"/>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4</v>
      </c>
      <c r="D371" s="15" t="s">
        <v>10</v>
      </c>
      <c r="E371" s="16">
        <f>DSUM(A1:U366,F1,D370:D371)</f>
        <v>10.743</v>
      </c>
      <c r="F371" s="16" t="s">
        <v>10</v>
      </c>
      <c r="G371" s="16" t="s">
        <v>1638</v>
      </c>
      <c r="H371" s="16">
        <f>DCOUNTA(A1:U366,G1,F370:G371)</f>
        <v>1</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4</v>
      </c>
      <c r="D390" s="19" t="s">
        <v>4699</v>
      </c>
      <c r="E390" s="19">
        <f>E371</f>
        <v>10.743</v>
      </c>
      <c r="F390" s="18">
        <f>H371</f>
        <v>1</v>
      </c>
      <c r="G390" s="18">
        <f>K371</f>
        <v>0</v>
      </c>
      <c r="H390" s="16"/>
      <c r="I390" s="16"/>
      <c r="J390" s="16"/>
      <c r="K390" s="16"/>
      <c r="L390" s="16"/>
      <c r="M390" s="16"/>
      <c r="N390" s="16"/>
      <c r="O390" s="17"/>
      <c r="P390" s="16"/>
      <c r="Q390" s="16"/>
      <c r="R390" s="16"/>
      <c r="S390" s="16"/>
      <c r="T390" s="16"/>
      <c r="U390" s="16"/>
    </row>
    <row r="391" spans="2:52" s="15" customFormat="1" ht="15.75" x14ac:dyDescent="0.3">
      <c r="C391" s="20"/>
      <c r="D391" s="25" t="s">
        <v>4704</v>
      </c>
      <c r="E391" s="25">
        <f>E390</f>
        <v>10.743</v>
      </c>
      <c r="F391" s="20"/>
      <c r="G391" s="16"/>
      <c r="H391" s="16"/>
      <c r="I391" s="16"/>
      <c r="J391" s="16"/>
      <c r="K391" s="16"/>
      <c r="L391" s="16"/>
      <c r="M391" s="16"/>
      <c r="N391" s="16"/>
      <c r="O391" s="17"/>
      <c r="P391" s="16"/>
      <c r="Q391" s="16"/>
      <c r="R391" s="16"/>
      <c r="S391" s="16"/>
      <c r="T391" s="16"/>
      <c r="U391" s="16"/>
    </row>
    <row r="392" spans="2:52" s="15" customFormat="1" ht="15.75" x14ac:dyDescent="0.3">
      <c r="C392" s="20"/>
      <c r="D392" s="25" t="s">
        <v>4705</v>
      </c>
      <c r="E392" s="25">
        <f>E390</f>
        <v>10.743</v>
      </c>
      <c r="F392" s="16"/>
      <c r="G392" s="16"/>
      <c r="H392" s="16"/>
      <c r="I392" s="16"/>
      <c r="J392" s="16"/>
      <c r="K392" s="16"/>
      <c r="L392" s="16"/>
      <c r="M392" s="16"/>
      <c r="N392" s="16"/>
      <c r="O392" s="16"/>
      <c r="P392" s="16"/>
      <c r="Q392" s="16"/>
      <c r="R392" s="16"/>
      <c r="S392" s="16"/>
      <c r="T392" s="16"/>
      <c r="U392" s="16"/>
    </row>
    <row r="398" spans="2:52" x14ac:dyDescent="0.25">
      <c r="C398" s="15"/>
    </row>
  </sheetData>
  <sortState ref="B2:U6">
    <sortCondition ref="B2:B365"/>
  </sortState>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Z399"/>
  <sheetViews>
    <sheetView workbookViewId="0">
      <selection activeCell="G401" sqref="G401"/>
    </sheetView>
  </sheetViews>
  <sheetFormatPr baseColWidth="10" defaultRowHeight="15" x14ac:dyDescent="0.25"/>
  <cols>
    <col min="1" max="3" width="11.42578125" style="21"/>
    <col min="4" max="4" width="34.140625" style="21" customWidth="1"/>
    <col min="5" max="5" width="12.5703125" style="21" customWidth="1"/>
    <col min="6" max="7" width="11.42578125" style="26"/>
    <col min="8" max="9" width="0" style="26" hidden="1" customWidth="1"/>
    <col min="10" max="10" width="11.42578125" style="26"/>
    <col min="11" max="11" width="13.140625" style="21" hidden="1" customWidth="1"/>
    <col min="12"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636</v>
      </c>
      <c r="C2" s="28" t="s">
        <v>637</v>
      </c>
      <c r="D2" s="28" t="s">
        <v>638</v>
      </c>
      <c r="E2" s="28" t="s">
        <v>10</v>
      </c>
      <c r="F2" s="29">
        <f>VLOOKUP(N2,Revistas!$B$2:$H$63971,2,FALSE)</f>
        <v>6.2729999999999997</v>
      </c>
      <c r="G2" s="29" t="str">
        <f>VLOOKUP(N2,Revistas!$B$2:$H$63971,3,FALSE)</f>
        <v>Q1</v>
      </c>
      <c r="H2" s="29" t="str">
        <f>VLOOKUP(N2,Revistas!$B$2:$H$63971,4,FALSE)</f>
        <v>INFECTIOUS DISEASES - SCIE;</v>
      </c>
      <c r="I2" s="29" t="str">
        <f>VLOOKUP(N2,Revistas!$B$2:$H$63971,5,FALSE)</f>
        <v>7 DE 84</v>
      </c>
      <c r="J2" s="29" t="str">
        <f>VLOOKUP(N2,Revistas!$B$2:$H$63971,6,FALSE)</f>
        <v>SI</v>
      </c>
      <c r="K2" s="28" t="s">
        <v>639</v>
      </c>
      <c r="L2" s="28" t="s">
        <v>640</v>
      </c>
      <c r="M2" s="29">
        <v>0</v>
      </c>
      <c r="N2" s="29" t="s">
        <v>641</v>
      </c>
      <c r="O2" s="30">
        <v>36923</v>
      </c>
      <c r="P2" s="29">
        <v>2018</v>
      </c>
      <c r="Q2" s="29">
        <v>217</v>
      </c>
      <c r="R2" s="29">
        <v>3</v>
      </c>
      <c r="S2" s="29">
        <v>393</v>
      </c>
      <c r="T2" s="29">
        <v>404</v>
      </c>
      <c r="U2" s="29">
        <v>28973671</v>
      </c>
    </row>
    <row r="3" spans="2:21" x14ac:dyDescent="0.25">
      <c r="B3" s="28" t="s">
        <v>864</v>
      </c>
      <c r="C3" s="28" t="s">
        <v>866</v>
      </c>
      <c r="D3" s="28" t="s">
        <v>867</v>
      </c>
      <c r="E3" s="28" t="s">
        <v>24</v>
      </c>
      <c r="F3" s="29">
        <f>VLOOKUP(N3,Revistas!$B$2:$H$63971,2,FALSE)</f>
        <v>13.204000000000001</v>
      </c>
      <c r="G3" s="29" t="str">
        <f>VLOOKUP(N3,Revistas!$B$2:$H$63971,3,FALSE)</f>
        <v>Q1</v>
      </c>
      <c r="H3" s="29" t="str">
        <f>VLOOKUP(N3,Revistas!$B$2:$H$63971,4,FALSE)</f>
        <v>CRITICAL CARE MEDICINE - SCIE;</v>
      </c>
      <c r="I3" s="29" t="str">
        <f>VLOOKUP(N3,Revistas!$B$2:$H$63971,5,FALSE)</f>
        <v>2 DE 33</v>
      </c>
      <c r="J3" s="29" t="str">
        <f>VLOOKUP(N3,Revistas!$B$2:$H$63971,6,FALSE)</f>
        <v>SI</v>
      </c>
      <c r="K3" s="28" t="s">
        <v>868</v>
      </c>
      <c r="L3" s="28" t="s">
        <v>869</v>
      </c>
      <c r="M3" s="29">
        <v>0</v>
      </c>
      <c r="N3" s="29" t="s">
        <v>870</v>
      </c>
      <c r="O3" s="29" t="s">
        <v>599</v>
      </c>
      <c r="P3" s="29">
        <v>2018</v>
      </c>
      <c r="Q3" s="29">
        <v>197</v>
      </c>
      <c r="R3" s="29">
        <v>1</v>
      </c>
      <c r="S3" s="29">
        <v>141</v>
      </c>
      <c r="T3" s="29">
        <v>142</v>
      </c>
      <c r="U3" s="29">
        <v>28683202</v>
      </c>
    </row>
    <row r="4" spans="2:21" x14ac:dyDescent="0.25">
      <c r="B4" s="28" t="s">
        <v>865</v>
      </c>
      <c r="C4" s="28" t="s">
        <v>872</v>
      </c>
      <c r="D4" s="28" t="s">
        <v>867</v>
      </c>
      <c r="E4" s="28" t="s">
        <v>24</v>
      </c>
      <c r="F4" s="29">
        <f>VLOOKUP(N4,Revistas!$B$2:$H$63971,2,FALSE)</f>
        <v>13.204000000000001</v>
      </c>
      <c r="G4" s="29" t="str">
        <f>VLOOKUP(N4,Revistas!$B$2:$H$63971,3,FALSE)</f>
        <v>Q1</v>
      </c>
      <c r="H4" s="29" t="str">
        <f>VLOOKUP(N4,Revistas!$B$2:$H$63971,4,FALSE)</f>
        <v>CRITICAL CARE MEDICINE - SCIE;</v>
      </c>
      <c r="I4" s="29" t="str">
        <f>VLOOKUP(N4,Revistas!$B$2:$H$63971,5,FALSE)</f>
        <v>2 DE 33</v>
      </c>
      <c r="J4" s="29" t="str">
        <f>VLOOKUP(N4,Revistas!$B$2:$H$63971,6,FALSE)</f>
        <v>SI</v>
      </c>
      <c r="K4" s="28" t="s">
        <v>875</v>
      </c>
      <c r="L4" s="28"/>
      <c r="M4" s="29" t="s">
        <v>140</v>
      </c>
      <c r="N4" s="29" t="s">
        <v>871</v>
      </c>
      <c r="O4" s="29" t="s">
        <v>553</v>
      </c>
      <c r="P4" s="29">
        <v>2018</v>
      </c>
      <c r="Q4" s="29">
        <v>197</v>
      </c>
      <c r="R4" s="29">
        <v>7</v>
      </c>
      <c r="S4" s="29" t="s">
        <v>874</v>
      </c>
      <c r="T4" s="29"/>
      <c r="U4" s="29">
        <v>29096068</v>
      </c>
    </row>
    <row r="5" spans="2:21" x14ac:dyDescent="0.25">
      <c r="B5" s="28" t="s">
        <v>847</v>
      </c>
      <c r="C5" s="28" t="s">
        <v>848</v>
      </c>
      <c r="D5" s="28" t="s">
        <v>849</v>
      </c>
      <c r="E5" s="28" t="s">
        <v>10</v>
      </c>
      <c r="F5" s="29">
        <f>VLOOKUP(N5,Revistas!$B$2:$H$63971,2,FALSE)</f>
        <v>2.9790000000000001</v>
      </c>
      <c r="G5" s="29" t="str">
        <f>VLOOKUP(N5,Revistas!$B$2:$H$63971,3,FALSE)</f>
        <v>Q2</v>
      </c>
      <c r="H5" s="29" t="str">
        <f>VLOOKUP(N5,Revistas!$B$2:$H$63971,4,FALSE)</f>
        <v>RESPIRATORY SYSTEM</v>
      </c>
      <c r="I5" s="29" t="str">
        <f>VLOOKUP(N5,Revistas!$B$2:$H$63971,5,FALSE)</f>
        <v>21/59</v>
      </c>
      <c r="J5" s="29" t="str">
        <f>VLOOKUP(N5,Revistas!$B$2:$H$63971,6,FALSE)</f>
        <v>NO</v>
      </c>
      <c r="K5" s="28" t="s">
        <v>850</v>
      </c>
      <c r="L5" s="28" t="s">
        <v>851</v>
      </c>
      <c r="M5" s="29">
        <v>1</v>
      </c>
      <c r="N5" s="29" t="s">
        <v>852</v>
      </c>
      <c r="O5" s="29" t="s">
        <v>224</v>
      </c>
      <c r="P5" s="29">
        <v>2018</v>
      </c>
      <c r="Q5" s="29">
        <v>54</v>
      </c>
      <c r="R5" s="29">
        <v>2</v>
      </c>
      <c r="S5" s="29">
        <v>79</v>
      </c>
      <c r="T5" s="29">
        <v>87</v>
      </c>
      <c r="U5" s="29">
        <v>29128130</v>
      </c>
    </row>
    <row r="6" spans="2:21" x14ac:dyDescent="0.25">
      <c r="B6" s="28" t="s">
        <v>847</v>
      </c>
      <c r="C6" s="28" t="s">
        <v>854</v>
      </c>
      <c r="D6" s="28" t="s">
        <v>849</v>
      </c>
      <c r="E6" s="28" t="s">
        <v>10</v>
      </c>
      <c r="F6" s="29">
        <f>VLOOKUP(N6,Revistas!$B$2:$H$63971,2,FALSE)</f>
        <v>2.9790000000000001</v>
      </c>
      <c r="G6" s="29" t="str">
        <f>VLOOKUP(N6,Revistas!$B$2:$H$63971,3,FALSE)</f>
        <v>Q2</v>
      </c>
      <c r="H6" s="29" t="str">
        <f>VLOOKUP(N6,Revistas!$B$2:$H$63971,4,FALSE)</f>
        <v>RESPIRATORY SYSTEM</v>
      </c>
      <c r="I6" s="29" t="str">
        <f>VLOOKUP(N6,Revistas!$B$2:$H$63971,5,FALSE)</f>
        <v>21/59</v>
      </c>
      <c r="J6" s="29" t="str">
        <f>VLOOKUP(N6,Revistas!$B$2:$H$63971,6,FALSE)</f>
        <v>NO</v>
      </c>
      <c r="K6" s="28" t="s">
        <v>855</v>
      </c>
      <c r="L6" s="28" t="s">
        <v>851</v>
      </c>
      <c r="M6" s="29">
        <v>1</v>
      </c>
      <c r="N6" s="29" t="s">
        <v>852</v>
      </c>
      <c r="O6" s="29" t="s">
        <v>224</v>
      </c>
      <c r="P6" s="29">
        <v>2018</v>
      </c>
      <c r="Q6" s="29">
        <v>54</v>
      </c>
      <c r="R6" s="29">
        <v>2</v>
      </c>
      <c r="S6" s="29">
        <v>88</v>
      </c>
      <c r="T6" s="29">
        <v>98</v>
      </c>
      <c r="U6" s="29">
        <v>29128129</v>
      </c>
    </row>
    <row r="7" spans="2:21" x14ac:dyDescent="0.25">
      <c r="B7" s="28" t="s">
        <v>835</v>
      </c>
      <c r="C7" s="28" t="s">
        <v>836</v>
      </c>
      <c r="D7" s="28" t="s">
        <v>837</v>
      </c>
      <c r="E7" s="28" t="s">
        <v>10</v>
      </c>
      <c r="F7" s="29">
        <f>VLOOKUP(N7,Revistas!$B$2:$H$63971,2,FALSE)</f>
        <v>2.5249999999999999</v>
      </c>
      <c r="G7" s="29" t="str">
        <f>VLOOKUP(N7,Revistas!$B$2:$H$63971,3,FALSE)</f>
        <v>Q2</v>
      </c>
      <c r="H7" s="29" t="str">
        <f>VLOOKUP(N7,Revistas!$B$2:$H$63971,4,FALSE)</f>
        <v>PHARMACOLOGY &amp; PHARMACY - SCIE;</v>
      </c>
      <c r="I7" s="29" t="str">
        <f>VLOOKUP(N7,Revistas!$B$2:$H$63971,5,FALSE)</f>
        <v>122/257</v>
      </c>
      <c r="J7" s="29" t="str">
        <f>VLOOKUP(N7,Revistas!$B$2:$H$63971,6,FALSE)</f>
        <v>NO</v>
      </c>
      <c r="K7" s="28" t="s">
        <v>838</v>
      </c>
      <c r="L7" s="28" t="s">
        <v>839</v>
      </c>
      <c r="M7" s="29">
        <v>0</v>
      </c>
      <c r="N7" s="29" t="s">
        <v>840</v>
      </c>
      <c r="O7" s="29" t="s">
        <v>224</v>
      </c>
      <c r="P7" s="29">
        <v>2018</v>
      </c>
      <c r="Q7" s="29">
        <v>48</v>
      </c>
      <c r="R7" s="29"/>
      <c r="S7" s="29">
        <v>97</v>
      </c>
      <c r="T7" s="29">
        <v>103</v>
      </c>
      <c r="U7" s="29">
        <v>29031616</v>
      </c>
    </row>
    <row r="8" spans="2:21" x14ac:dyDescent="0.25">
      <c r="B8" s="28" t="s">
        <v>877</v>
      </c>
      <c r="C8" s="28" t="s">
        <v>876</v>
      </c>
      <c r="D8" s="28" t="s">
        <v>849</v>
      </c>
      <c r="E8" s="28" t="s">
        <v>10</v>
      </c>
      <c r="F8" s="29">
        <f>VLOOKUP(N8,Revistas!$B$2:$H$63971,2,FALSE)</f>
        <v>2.9790000000000001</v>
      </c>
      <c r="G8" s="29" t="str">
        <f>VLOOKUP(N8,Revistas!$B$2:$H$63971,3,FALSE)</f>
        <v>Q2</v>
      </c>
      <c r="H8" s="29" t="str">
        <f>VLOOKUP(N8,Revistas!$B$2:$H$63971,4,FALSE)</f>
        <v>RESPIRATORY SYSTEM</v>
      </c>
      <c r="I8" s="29" t="str">
        <f>VLOOKUP(N8,Revistas!$B$2:$H$63971,5,FALSE)</f>
        <v>21/59</v>
      </c>
      <c r="J8" s="29" t="str">
        <f>VLOOKUP(N8,Revistas!$B$2:$H$63971,6,FALSE)</f>
        <v>NO</v>
      </c>
      <c r="K8" s="28" t="s">
        <v>879</v>
      </c>
      <c r="L8" s="28"/>
      <c r="M8" s="29" t="s">
        <v>140</v>
      </c>
      <c r="N8" s="29" t="s">
        <v>853</v>
      </c>
      <c r="O8" s="29" t="s">
        <v>137</v>
      </c>
      <c r="P8" s="29">
        <v>2018</v>
      </c>
      <c r="Q8" s="29"/>
      <c r="R8" s="29"/>
      <c r="S8" s="29"/>
      <c r="T8" s="29"/>
      <c r="U8" s="29">
        <v>29361319</v>
      </c>
    </row>
    <row r="9" spans="2:21" x14ac:dyDescent="0.25">
      <c r="B9" s="28" t="s">
        <v>857</v>
      </c>
      <c r="C9" s="28" t="s">
        <v>858</v>
      </c>
      <c r="D9" s="28" t="s">
        <v>859</v>
      </c>
      <c r="E9" s="28" t="s">
        <v>10</v>
      </c>
      <c r="F9" s="29">
        <f>VLOOKUP(N9,Revistas!$B$2:$H$63971,2,FALSE)</f>
        <v>10.162000000000001</v>
      </c>
      <c r="G9" s="29" t="str">
        <f>VLOOKUP(N9,Revistas!$B$2:$H$63971,3,FALSE)</f>
        <v>Q1</v>
      </c>
      <c r="H9" s="29" t="str">
        <f>VLOOKUP(N9,Revistas!$B$2:$H$63971,4,FALSE)</f>
        <v>BIOCHEMISTRY &amp; MOLECULAR BIOLOGY - SCIE</v>
      </c>
      <c r="I9" s="29" t="str">
        <f>VLOOKUP(N9,Revistas!$B$2:$H$63971,5,FALSE)</f>
        <v>14/286</v>
      </c>
      <c r="J9" s="29" t="str">
        <f>VLOOKUP(N9,Revistas!$B$2:$H$63971,6,FALSE)</f>
        <v>SI</v>
      </c>
      <c r="K9" s="28" t="s">
        <v>860</v>
      </c>
      <c r="L9" s="28" t="s">
        <v>861</v>
      </c>
      <c r="M9" s="29">
        <v>0</v>
      </c>
      <c r="N9" s="29" t="s">
        <v>862</v>
      </c>
      <c r="O9" s="29" t="s">
        <v>863</v>
      </c>
      <c r="P9" s="29">
        <v>2018</v>
      </c>
      <c r="Q9" s="29">
        <v>46</v>
      </c>
      <c r="R9" s="29">
        <v>1</v>
      </c>
      <c r="S9" s="29">
        <v>120</v>
      </c>
      <c r="T9" s="29">
        <v>133</v>
      </c>
      <c r="U9" s="29">
        <v>29059365</v>
      </c>
    </row>
    <row r="10" spans="2:21" x14ac:dyDescent="0.25">
      <c r="B10" s="28" t="s">
        <v>841</v>
      </c>
      <c r="C10" s="28" t="s">
        <v>842</v>
      </c>
      <c r="D10" s="28" t="s">
        <v>843</v>
      </c>
      <c r="E10" s="28" t="s">
        <v>10</v>
      </c>
      <c r="F10" s="29">
        <f>VLOOKUP(N10,Revistas!$B$2:$H$63971,2,FALSE)</f>
        <v>2.1819999999999999</v>
      </c>
      <c r="G10" s="29" t="str">
        <f>VLOOKUP(N10,Revistas!$B$2:$H$63971,3,FALSE)</f>
        <v>Q1</v>
      </c>
      <c r="H10" s="29" t="str">
        <f>VLOOKUP(N10,Revistas!$B$2:$H$63971,4,FALSE)</f>
        <v>ANATOMY &amp; MORPHOLOGY - SCIE</v>
      </c>
      <c r="I10" s="29" t="str">
        <f>VLOOKUP(N10,Revistas!$B$2:$H$63971,5,FALSE)</f>
        <v>3 DE 21</v>
      </c>
      <c r="J10" s="29" t="str">
        <f>VLOOKUP(N10,Revistas!$B$2:$H$63971,6,FALSE)</f>
        <v>NO</v>
      </c>
      <c r="K10" s="28" t="s">
        <v>844</v>
      </c>
      <c r="L10" s="28" t="s">
        <v>845</v>
      </c>
      <c r="M10" s="29">
        <v>0</v>
      </c>
      <c r="N10" s="29" t="s">
        <v>846</v>
      </c>
      <c r="O10" s="29" t="s">
        <v>224</v>
      </c>
      <c r="P10" s="29">
        <v>2018</v>
      </c>
      <c r="Q10" s="29">
        <v>232</v>
      </c>
      <c r="R10" s="29">
        <v>2</v>
      </c>
      <c r="S10" s="29">
        <v>227</v>
      </c>
      <c r="T10" s="29">
        <v>237</v>
      </c>
      <c r="U10" s="29">
        <v>29148039</v>
      </c>
    </row>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7</v>
      </c>
      <c r="D371" s="15" t="s">
        <v>10</v>
      </c>
      <c r="E371" s="16">
        <f>DSUM(A1:U366,F1,D370:D371)</f>
        <v>30.078999999999997</v>
      </c>
      <c r="F371" s="16" t="s">
        <v>10</v>
      </c>
      <c r="G371" s="16" t="s">
        <v>1638</v>
      </c>
      <c r="H371" s="16">
        <f>DCOUNTA(A1:U366,G1,F370:G371)</f>
        <v>3</v>
      </c>
      <c r="I371" s="16" t="s">
        <v>10</v>
      </c>
      <c r="J371" s="16" t="s">
        <v>1592</v>
      </c>
      <c r="K371" s="16">
        <f>DCOUNTA(A1:U366,J1,I370:J371)</f>
        <v>2</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2</v>
      </c>
      <c r="D374" s="15" t="s">
        <v>24</v>
      </c>
      <c r="E374" s="16">
        <f>DSUM(A1:U366,F1,D373:D374)</f>
        <v>26.408000000000001</v>
      </c>
      <c r="F374" s="16" t="s">
        <v>24</v>
      </c>
      <c r="G374" s="16" t="s">
        <v>1638</v>
      </c>
      <c r="H374" s="16">
        <f>DCOUNTA(A1:U366,G1,F373:G374)</f>
        <v>2</v>
      </c>
      <c r="I374" s="16" t="s">
        <v>24</v>
      </c>
      <c r="J374" s="16" t="s">
        <v>1592</v>
      </c>
      <c r="K374" s="16">
        <f>DCOUNTA(A1:U366,J1,I373:J374)</f>
        <v>2</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7</v>
      </c>
      <c r="D390" s="19" t="s">
        <v>4699</v>
      </c>
      <c r="E390" s="19">
        <f>E371</f>
        <v>30.078999999999997</v>
      </c>
      <c r="F390" s="18">
        <f>H371</f>
        <v>3</v>
      </c>
      <c r="G390" s="18">
        <f>K371</f>
        <v>2</v>
      </c>
      <c r="H390" s="16"/>
      <c r="I390" s="16"/>
      <c r="J390" s="16"/>
      <c r="K390" s="16"/>
      <c r="L390" s="16"/>
      <c r="M390" s="16"/>
      <c r="N390" s="16"/>
      <c r="O390" s="17"/>
      <c r="P390" s="16"/>
      <c r="Q390" s="16"/>
      <c r="R390" s="16"/>
      <c r="S390" s="16"/>
      <c r="T390" s="16"/>
      <c r="U390" s="16"/>
    </row>
    <row r="391" spans="2:52" s="15" customFormat="1" ht="15.75" x14ac:dyDescent="0.3">
      <c r="C391" s="18">
        <f>C374</f>
        <v>2</v>
      </c>
      <c r="D391" s="19" t="s">
        <v>4700</v>
      </c>
      <c r="E391" s="19">
        <f>E374</f>
        <v>26.408000000000001</v>
      </c>
      <c r="F391" s="18">
        <f>H374</f>
        <v>2</v>
      </c>
      <c r="G391" s="18">
        <f>K374</f>
        <v>2</v>
      </c>
      <c r="H391" s="16"/>
      <c r="I391" s="16"/>
      <c r="J391" s="16"/>
      <c r="K391" s="16"/>
      <c r="L391" s="16"/>
      <c r="M391" s="16"/>
      <c r="N391" s="16"/>
      <c r="O391" s="17"/>
      <c r="P391" s="16"/>
      <c r="Q391" s="16"/>
      <c r="R391" s="16"/>
      <c r="S391" s="16"/>
      <c r="T391" s="16"/>
      <c r="U391" s="16"/>
    </row>
    <row r="392" spans="2:52" s="15" customFormat="1" ht="15.75" x14ac:dyDescent="0.3">
      <c r="C392" s="20"/>
      <c r="D392" s="25" t="s">
        <v>4704</v>
      </c>
      <c r="E392" s="25">
        <f>E390</f>
        <v>30.078999999999997</v>
      </c>
      <c r="F392" s="20"/>
      <c r="G392" s="16"/>
      <c r="H392" s="16"/>
      <c r="I392" s="16"/>
      <c r="J392" s="16"/>
      <c r="K392" s="16"/>
      <c r="L392" s="16"/>
      <c r="M392" s="16"/>
      <c r="N392" s="16"/>
      <c r="O392" s="17"/>
      <c r="P392" s="16"/>
      <c r="Q392" s="16"/>
      <c r="R392" s="16"/>
      <c r="S392" s="16"/>
      <c r="T392" s="16"/>
      <c r="U392" s="16"/>
    </row>
    <row r="393" spans="2:52" s="15" customFormat="1" ht="15.75" x14ac:dyDescent="0.3">
      <c r="C393" s="20"/>
      <c r="D393" s="25" t="s">
        <v>4705</v>
      </c>
      <c r="E393" s="25">
        <f>E390+E391</f>
        <v>56.486999999999995</v>
      </c>
      <c r="F393" s="16"/>
      <c r="G393" s="16"/>
      <c r="H393" s="16"/>
      <c r="I393" s="16"/>
      <c r="J393" s="16"/>
      <c r="K393" s="16"/>
      <c r="L393" s="16"/>
      <c r="M393" s="16"/>
      <c r="N393" s="16"/>
      <c r="O393" s="16"/>
      <c r="P393" s="16"/>
      <c r="Q393" s="16"/>
      <c r="R393" s="16"/>
      <c r="S393" s="16"/>
      <c r="T393" s="16"/>
      <c r="U393" s="16"/>
    </row>
    <row r="399" spans="2:52" x14ac:dyDescent="0.25">
      <c r="C399" s="15"/>
    </row>
  </sheetData>
  <sortState ref="B2:U11">
    <sortCondition ref="B2:B365"/>
  </sortState>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Z398"/>
  <sheetViews>
    <sheetView workbookViewId="0">
      <selection activeCell="B365" sqref="B1:U365"/>
    </sheetView>
  </sheetViews>
  <sheetFormatPr baseColWidth="10" defaultRowHeight="15" x14ac:dyDescent="0.25"/>
  <cols>
    <col min="1" max="3" width="11.42578125" style="21"/>
    <col min="4" max="4" width="34.140625" style="21" customWidth="1"/>
    <col min="5" max="5" width="14.42578125" style="21" customWidth="1"/>
    <col min="6" max="7" width="11.42578125" style="26"/>
    <col min="8" max="9" width="0" style="26" hidden="1" customWidth="1"/>
    <col min="10" max="10" width="11.42578125" style="26"/>
    <col min="11" max="11" width="14" style="21" hidden="1" customWidth="1"/>
    <col min="12"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626</v>
      </c>
      <c r="C2" s="28" t="s">
        <v>627</v>
      </c>
      <c r="D2" s="28" t="s">
        <v>628</v>
      </c>
      <c r="E2" s="28" t="s">
        <v>10</v>
      </c>
      <c r="F2" s="29">
        <f>VLOOKUP(N2,Revistas!$B$2:$H$63971,2,FALSE)</f>
        <v>6.5129999999999999</v>
      </c>
      <c r="G2" s="29" t="str">
        <f>VLOOKUP(N2,Revistas!$B$2:$H$63971,3,FALSE)</f>
        <v>Q1</v>
      </c>
      <c r="H2" s="29" t="str">
        <f>VLOOKUP(N2,Revistas!$B$2:$H$63971,4,FALSE)</f>
        <v>ONCOLOGY</v>
      </c>
      <c r="I2" s="29" t="str">
        <f>VLOOKUP(N2,Revistas!$B$2:$H$63971,5,FALSE)</f>
        <v>24/217</v>
      </c>
      <c r="J2" s="29" t="str">
        <f>VLOOKUP(N2,Revistas!$B$2:$H$63971,6,FALSE)</f>
        <v>NO</v>
      </c>
      <c r="K2" s="28" t="s">
        <v>629</v>
      </c>
      <c r="L2" s="28" t="s">
        <v>630</v>
      </c>
      <c r="M2" s="29">
        <v>0</v>
      </c>
      <c r="N2" s="29" t="s">
        <v>631</v>
      </c>
      <c r="O2" s="30">
        <v>42036</v>
      </c>
      <c r="P2" s="29">
        <v>2018</v>
      </c>
      <c r="Q2" s="29">
        <v>142</v>
      </c>
      <c r="R2" s="29">
        <v>4</v>
      </c>
      <c r="S2" s="29">
        <v>792</v>
      </c>
      <c r="T2" s="29">
        <v>804</v>
      </c>
      <c r="U2" s="29">
        <v>29044515</v>
      </c>
    </row>
    <row r="3" spans="2:21" x14ac:dyDescent="0.25">
      <c r="B3" s="28" t="s">
        <v>857</v>
      </c>
      <c r="C3" s="28" t="s">
        <v>858</v>
      </c>
      <c r="D3" s="28" t="s">
        <v>859</v>
      </c>
      <c r="E3" s="28" t="s">
        <v>10</v>
      </c>
      <c r="F3" s="29">
        <f>VLOOKUP(N3,Revistas!$B$2:$H$63971,2,FALSE)</f>
        <v>10.162000000000001</v>
      </c>
      <c r="G3" s="29" t="str">
        <f>VLOOKUP(N3,Revistas!$B$2:$H$63971,3,FALSE)</f>
        <v>Q1</v>
      </c>
      <c r="H3" s="29" t="str">
        <f>VLOOKUP(N3,Revistas!$B$2:$H$63971,4,FALSE)</f>
        <v>BIOCHEMISTRY &amp; MOLECULAR BIOLOGY - SCIE</v>
      </c>
      <c r="I3" s="29" t="str">
        <f>VLOOKUP(N3,Revistas!$B$2:$H$63971,5,FALSE)</f>
        <v>14/286</v>
      </c>
      <c r="J3" s="29" t="str">
        <f>VLOOKUP(N3,Revistas!$B$2:$H$63971,6,FALSE)</f>
        <v>SI</v>
      </c>
      <c r="K3" s="28" t="s">
        <v>860</v>
      </c>
      <c r="L3" s="28" t="s">
        <v>861</v>
      </c>
      <c r="M3" s="29">
        <v>0</v>
      </c>
      <c r="N3" s="29" t="s">
        <v>862</v>
      </c>
      <c r="O3" s="29" t="s">
        <v>863</v>
      </c>
      <c r="P3" s="29">
        <v>2018</v>
      </c>
      <c r="Q3" s="29">
        <v>46</v>
      </c>
      <c r="R3" s="29">
        <v>1</v>
      </c>
      <c r="S3" s="29">
        <v>120</v>
      </c>
      <c r="T3" s="29">
        <v>133</v>
      </c>
      <c r="U3" s="29">
        <v>29059365</v>
      </c>
    </row>
    <row r="5" spans="2:21" hidden="1" x14ac:dyDescent="0.25"/>
    <row r="6" spans="2:21" hidden="1" x14ac:dyDescent="0.25"/>
    <row r="7" spans="2:21" hidden="1" x14ac:dyDescent="0.25"/>
    <row r="8" spans="2:21" hidden="1" x14ac:dyDescent="0.25"/>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2</v>
      </c>
      <c r="D371" s="15" t="s">
        <v>10</v>
      </c>
      <c r="E371" s="16">
        <f>DSUM(A1:U366,F1,D370:D371)</f>
        <v>16.675000000000001</v>
      </c>
      <c r="F371" s="16" t="s">
        <v>10</v>
      </c>
      <c r="G371" s="16" t="s">
        <v>1638</v>
      </c>
      <c r="H371" s="16">
        <f>DCOUNTA(A1:U366,G1,F370:G371)</f>
        <v>2</v>
      </c>
      <c r="I371" s="16" t="s">
        <v>10</v>
      </c>
      <c r="J371" s="16" t="s">
        <v>1592</v>
      </c>
      <c r="K371" s="16">
        <f>DCOUNTA(A1:U366,J1,I370:J371)</f>
        <v>1</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2</v>
      </c>
      <c r="D390" s="19" t="s">
        <v>4699</v>
      </c>
      <c r="E390" s="19">
        <f>E371</f>
        <v>16.675000000000001</v>
      </c>
      <c r="F390" s="18">
        <f>H371</f>
        <v>2</v>
      </c>
      <c r="G390" s="18">
        <f>K371</f>
        <v>1</v>
      </c>
      <c r="H390" s="16"/>
      <c r="I390" s="16"/>
      <c r="J390" s="16"/>
      <c r="K390" s="16"/>
      <c r="L390" s="16"/>
      <c r="M390" s="16"/>
      <c r="N390" s="16"/>
      <c r="O390" s="17"/>
      <c r="P390" s="16"/>
      <c r="Q390" s="16"/>
      <c r="R390" s="16"/>
      <c r="S390" s="16"/>
      <c r="T390" s="16"/>
      <c r="U390" s="16"/>
    </row>
    <row r="391" spans="2:52" s="15" customFormat="1" ht="15.75" x14ac:dyDescent="0.3">
      <c r="C391" s="20"/>
      <c r="D391" s="25" t="s">
        <v>4704</v>
      </c>
      <c r="E391" s="25">
        <f>E390</f>
        <v>16.675000000000001</v>
      </c>
      <c r="F391" s="20"/>
      <c r="G391" s="16"/>
      <c r="H391" s="16"/>
      <c r="I391" s="16"/>
      <c r="J391" s="16"/>
      <c r="K391" s="16"/>
      <c r="L391" s="16"/>
      <c r="M391" s="16"/>
      <c r="N391" s="16"/>
      <c r="O391" s="17"/>
      <c r="P391" s="16"/>
      <c r="Q391" s="16"/>
      <c r="R391" s="16"/>
      <c r="S391" s="16"/>
      <c r="T391" s="16"/>
      <c r="U391" s="16"/>
    </row>
    <row r="392" spans="2:52" s="15" customFormat="1" ht="15.75" x14ac:dyDescent="0.3">
      <c r="C392" s="20"/>
      <c r="D392" s="25" t="s">
        <v>4705</v>
      </c>
      <c r="E392" s="25">
        <f>E390</f>
        <v>16.675000000000001</v>
      </c>
      <c r="F392" s="16"/>
      <c r="G392" s="16"/>
      <c r="H392" s="16"/>
      <c r="I392" s="16"/>
      <c r="J392" s="16"/>
      <c r="K392" s="16"/>
      <c r="L392" s="16"/>
      <c r="M392" s="16"/>
      <c r="N392" s="16"/>
      <c r="O392" s="16"/>
      <c r="P392" s="16"/>
      <c r="Q392" s="16"/>
      <c r="R392" s="16"/>
      <c r="S392" s="16"/>
      <c r="T392" s="16"/>
      <c r="U392" s="16"/>
    </row>
    <row r="398" spans="2:52" x14ac:dyDescent="0.25">
      <c r="C398" s="15"/>
    </row>
  </sheetData>
  <sortState ref="B2:U4">
    <sortCondition ref="B2:B365"/>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Z400"/>
  <sheetViews>
    <sheetView workbookViewId="0">
      <selection activeCell="B365" sqref="B1:U365"/>
    </sheetView>
  </sheetViews>
  <sheetFormatPr baseColWidth="10" defaultRowHeight="15" x14ac:dyDescent="0.25"/>
  <cols>
    <col min="1" max="3" width="11.42578125" style="21"/>
    <col min="4" max="4" width="34.140625" style="21" customWidth="1"/>
    <col min="5" max="5" width="14.140625" style="21" customWidth="1"/>
    <col min="6" max="7" width="11.42578125" style="26"/>
    <col min="8" max="9" width="0" style="26" hidden="1" customWidth="1"/>
    <col min="10" max="10" width="11.42578125" style="26"/>
    <col min="11" max="11" width="12.85546875" style="21" hidden="1" customWidth="1"/>
    <col min="12"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913</v>
      </c>
      <c r="C2" s="28" t="s">
        <v>912</v>
      </c>
      <c r="D2" s="28" t="s">
        <v>882</v>
      </c>
      <c r="E2" s="28" t="s">
        <v>24</v>
      </c>
      <c r="F2" s="29">
        <f>VLOOKUP(N2,Revistas!$B$2:$H$63971,2,FALSE)</f>
        <v>1.1830000000000001</v>
      </c>
      <c r="G2" s="29" t="str">
        <f>VLOOKUP(N2,Revistas!$B$2:$H$63971,3,FALSE)</f>
        <v>Q4</v>
      </c>
      <c r="H2" s="29" t="str">
        <f>VLOOKUP(N2,Revistas!$B$2:$H$63971,4,FALSE)</f>
        <v>UROLOGY &amp; NEPHROLOGY - SCIE</v>
      </c>
      <c r="I2" s="29" t="str">
        <f>VLOOKUP(N2,Revistas!$B$2:$H$63971,5,FALSE)</f>
        <v>59/76</v>
      </c>
      <c r="J2" s="29" t="str">
        <f>VLOOKUP(N2,Revistas!$B$2:$H$63971,6,FALSE)</f>
        <v>NO</v>
      </c>
      <c r="K2" s="28" t="s">
        <v>916</v>
      </c>
      <c r="L2" s="28"/>
      <c r="M2" s="29" t="s">
        <v>140</v>
      </c>
      <c r="N2" s="29" t="s">
        <v>886</v>
      </c>
      <c r="O2" s="29" t="s">
        <v>915</v>
      </c>
      <c r="P2" s="29">
        <v>2018</v>
      </c>
      <c r="Q2" s="29"/>
      <c r="R2" s="29"/>
      <c r="S2" s="29"/>
      <c r="T2" s="29"/>
      <c r="U2" s="29">
        <v>29523376</v>
      </c>
    </row>
    <row r="3" spans="2:21" x14ac:dyDescent="0.25">
      <c r="B3" s="28" t="s">
        <v>906</v>
      </c>
      <c r="C3" s="28" t="s">
        <v>905</v>
      </c>
      <c r="D3" s="28" t="s">
        <v>907</v>
      </c>
      <c r="E3" s="28" t="s">
        <v>10</v>
      </c>
      <c r="F3" s="29">
        <f>VLOOKUP(N3,Revistas!$B$2:$H$63971,2,FALSE)</f>
        <v>4.47</v>
      </c>
      <c r="G3" s="29" t="str">
        <f>VLOOKUP(N3,Revistas!$B$2:$H$63971,3,FALSE)</f>
        <v>Q1</v>
      </c>
      <c r="H3" s="29" t="str">
        <f>VLOOKUP(N3,Revistas!$B$2:$H$63971,4,FALSE)</f>
        <v>UROLOGY &amp; NEPHROLOGY - SCIE;</v>
      </c>
      <c r="I3" s="29" t="str">
        <f>VLOOKUP(N3,Revistas!$B$2:$H$63971,5,FALSE)</f>
        <v>10 DE 76</v>
      </c>
      <c r="J3" s="29" t="str">
        <f>VLOOKUP(N3,Revistas!$B$2:$H$63971,6,FALSE)</f>
        <v>NO</v>
      </c>
      <c r="K3" s="28" t="s">
        <v>909</v>
      </c>
      <c r="L3" s="28" t="s">
        <v>910</v>
      </c>
      <c r="M3" s="29" t="s">
        <v>140</v>
      </c>
      <c r="N3" s="29" t="s">
        <v>911</v>
      </c>
      <c r="O3" s="29" t="s">
        <v>908</v>
      </c>
      <c r="P3" s="29">
        <v>2018</v>
      </c>
      <c r="Q3" s="29"/>
      <c r="R3" s="29"/>
      <c r="S3" s="29"/>
      <c r="T3" s="29"/>
      <c r="U3" s="29">
        <v>29534238</v>
      </c>
    </row>
    <row r="4" spans="2:21" x14ac:dyDescent="0.25">
      <c r="B4" s="28" t="s">
        <v>898</v>
      </c>
      <c r="C4" s="28" t="s">
        <v>899</v>
      </c>
      <c r="D4" s="28" t="s">
        <v>900</v>
      </c>
      <c r="E4" s="28" t="s">
        <v>44</v>
      </c>
      <c r="F4" s="29">
        <f>VLOOKUP(N4,Revistas!$B$2:$H$63971,2,FALSE)</f>
        <v>5.9649999999999999</v>
      </c>
      <c r="G4" s="29" t="str">
        <f>VLOOKUP(N4,Revistas!$B$2:$H$63971,3,FALSE)</f>
        <v>Q1</v>
      </c>
      <c r="H4" s="29" t="str">
        <f>VLOOKUP(N4,Revistas!$B$2:$H$63971,4,FALSE)</f>
        <v>CELL BIOLOGY - SCIE</v>
      </c>
      <c r="I4" s="29" t="str">
        <f>VLOOKUP(N4,Revistas!$B$2:$H$63971,5,FALSE)</f>
        <v>39/189</v>
      </c>
      <c r="J4" s="29" t="str">
        <f>VLOOKUP(N4,Revistas!$B$2:$H$63971,6,FALSE)</f>
        <v>NO</v>
      </c>
      <c r="K4" s="28" t="s">
        <v>901</v>
      </c>
      <c r="L4" s="28" t="s">
        <v>902</v>
      </c>
      <c r="M4" s="29">
        <v>0</v>
      </c>
      <c r="N4" s="29" t="s">
        <v>903</v>
      </c>
      <c r="O4" s="29" t="s">
        <v>904</v>
      </c>
      <c r="P4" s="29">
        <v>2018</v>
      </c>
      <c r="Q4" s="29">
        <v>9</v>
      </c>
      <c r="R4" s="29"/>
      <c r="S4" s="29"/>
      <c r="T4" s="29"/>
      <c r="U4" s="29">
        <v>29371637</v>
      </c>
    </row>
    <row r="5" spans="2:21" x14ac:dyDescent="0.25">
      <c r="B5" s="28" t="s">
        <v>880</v>
      </c>
      <c r="C5" s="28" t="s">
        <v>881</v>
      </c>
      <c r="D5" s="28" t="s">
        <v>882</v>
      </c>
      <c r="E5" s="28" t="s">
        <v>44</v>
      </c>
      <c r="F5" s="29">
        <f>VLOOKUP(N5,Revistas!$B$2:$H$63971,2,FALSE)</f>
        <v>1.1830000000000001</v>
      </c>
      <c r="G5" s="29" t="str">
        <f>VLOOKUP(N5,Revistas!$B$2:$H$63971,3,FALSE)</f>
        <v>Q4</v>
      </c>
      <c r="H5" s="29" t="str">
        <f>VLOOKUP(N5,Revistas!$B$2:$H$63971,4,FALSE)</f>
        <v>UROLOGY &amp; NEPHROLOGY - SCIE</v>
      </c>
      <c r="I5" s="29" t="str">
        <f>VLOOKUP(N5,Revistas!$B$2:$H$63971,5,FALSE)</f>
        <v>59/76</v>
      </c>
      <c r="J5" s="29" t="str">
        <f>VLOOKUP(N5,Revistas!$B$2:$H$63971,6,FALSE)</f>
        <v>NO</v>
      </c>
      <c r="K5" s="28" t="s">
        <v>883</v>
      </c>
      <c r="L5" s="28" t="s">
        <v>884</v>
      </c>
      <c r="M5" s="29">
        <v>0</v>
      </c>
      <c r="N5" s="29" t="s">
        <v>885</v>
      </c>
      <c r="O5" s="29" t="s">
        <v>887</v>
      </c>
      <c r="P5" s="29">
        <v>2018</v>
      </c>
      <c r="Q5" s="29">
        <v>38</v>
      </c>
      <c r="R5" s="29">
        <v>2</v>
      </c>
      <c r="S5" s="29">
        <v>125</v>
      </c>
      <c r="T5" s="29">
        <v>135</v>
      </c>
      <c r="U5" s="29">
        <v>28647049</v>
      </c>
    </row>
    <row r="6" spans="2:21" x14ac:dyDescent="0.25">
      <c r="B6" s="28" t="s">
        <v>918</v>
      </c>
      <c r="C6" s="28" t="s">
        <v>917</v>
      </c>
      <c r="D6" s="28" t="s">
        <v>919</v>
      </c>
      <c r="E6" s="28" t="s">
        <v>10</v>
      </c>
      <c r="F6" s="29">
        <f>VLOOKUP(N6,Revistas!$B$2:$H$63971,2,FALSE)</f>
        <v>9.6609999999999996</v>
      </c>
      <c r="G6" s="29" t="str">
        <f>VLOOKUP(N6,Revistas!$B$2:$H$63971,3,FALSE)</f>
        <v>Q1</v>
      </c>
      <c r="H6" s="29" t="str">
        <f>VLOOKUP(N6,Revistas!$B$2:$H$63971,4,FALSE)</f>
        <v>MULTIDISCIPLINARY SCIENCES</v>
      </c>
      <c r="I6" s="29" t="str">
        <f>VLOOKUP(N6,Revistas!$B$2:$H$63971,5,FALSE)</f>
        <v>64 DE 4</v>
      </c>
      <c r="J6" s="29" t="str">
        <f>VLOOKUP(N6,Revistas!$B$2:$H$63971,6,FALSE)</f>
        <v>SI</v>
      </c>
      <c r="K6" s="28" t="s">
        <v>921</v>
      </c>
      <c r="L6" s="28" t="s">
        <v>910</v>
      </c>
      <c r="M6" s="29" t="s">
        <v>140</v>
      </c>
      <c r="N6" s="29" t="s">
        <v>922</v>
      </c>
      <c r="O6" s="29" t="s">
        <v>920</v>
      </c>
      <c r="P6" s="29">
        <v>2018</v>
      </c>
      <c r="Q6" s="29"/>
      <c r="R6" s="29"/>
      <c r="S6" s="29"/>
      <c r="T6" s="29"/>
      <c r="U6" s="29">
        <v>29588419</v>
      </c>
    </row>
    <row r="7" spans="2:21" x14ac:dyDescent="0.25">
      <c r="B7" s="28" t="s">
        <v>888</v>
      </c>
      <c r="C7" s="28" t="s">
        <v>889</v>
      </c>
      <c r="D7" s="28" t="s">
        <v>882</v>
      </c>
      <c r="E7" s="28" t="s">
        <v>10</v>
      </c>
      <c r="F7" s="29">
        <f>VLOOKUP(N7,Revistas!$B$2:$H$63971,2,FALSE)</f>
        <v>1.1830000000000001</v>
      </c>
      <c r="G7" s="29" t="str">
        <f>VLOOKUP(N7,Revistas!$B$2:$H$63971,3,FALSE)</f>
        <v>Q4</v>
      </c>
      <c r="H7" s="29" t="str">
        <f>VLOOKUP(N7,Revistas!$B$2:$H$63971,4,FALSE)</f>
        <v>UROLOGY &amp; NEPHROLOGY - SCIE</v>
      </c>
      <c r="I7" s="29" t="str">
        <f>VLOOKUP(N7,Revistas!$B$2:$H$63971,5,FALSE)</f>
        <v>59/76</v>
      </c>
      <c r="J7" s="29" t="str">
        <f>VLOOKUP(N7,Revistas!$B$2:$H$63971,6,FALSE)</f>
        <v>NO</v>
      </c>
      <c r="K7" s="28" t="s">
        <v>890</v>
      </c>
      <c r="L7" s="28" t="s">
        <v>891</v>
      </c>
      <c r="M7" s="29">
        <v>0</v>
      </c>
      <c r="N7" s="29" t="s">
        <v>885</v>
      </c>
      <c r="O7" s="29" t="s">
        <v>887</v>
      </c>
      <c r="P7" s="29">
        <v>2018</v>
      </c>
      <c r="Q7" s="29">
        <v>38</v>
      </c>
      <c r="R7" s="29">
        <v>2</v>
      </c>
      <c r="S7" s="29">
        <v>141</v>
      </c>
      <c r="T7" s="29">
        <v>151</v>
      </c>
      <c r="U7" s="29">
        <v>28755901</v>
      </c>
    </row>
    <row r="8" spans="2:21" x14ac:dyDescent="0.25">
      <c r="B8" s="28" t="s">
        <v>892</v>
      </c>
      <c r="C8" s="28" t="s">
        <v>893</v>
      </c>
      <c r="D8" s="28" t="s">
        <v>894</v>
      </c>
      <c r="E8" s="28" t="s">
        <v>10</v>
      </c>
      <c r="F8" s="29">
        <f>VLOOKUP(N8,Revistas!$B$2:$H$63971,2,FALSE)</f>
        <v>6.8940000000000001</v>
      </c>
      <c r="G8" s="29" t="str">
        <f>VLOOKUP(N8,Revistas!$B$2:$H$63971,3,FALSE)</f>
        <v>Q1</v>
      </c>
      <c r="H8" s="29" t="str">
        <f>VLOOKUP(N8,Revistas!$B$2:$H$63971,4,FALSE)</f>
        <v>PATHOLOGY - SCIE;</v>
      </c>
      <c r="I8" s="29" t="str">
        <f>VLOOKUP(N8,Revistas!$B$2:$H$63971,5,FALSE)</f>
        <v>3 DE 79</v>
      </c>
      <c r="J8" s="29" t="str">
        <f>VLOOKUP(N8,Revistas!$B$2:$H$63971,6,FALSE)</f>
        <v>SI</v>
      </c>
      <c r="K8" s="28" t="s">
        <v>895</v>
      </c>
      <c r="L8" s="28" t="s">
        <v>896</v>
      </c>
      <c r="M8" s="29">
        <v>0</v>
      </c>
      <c r="N8" s="29" t="s">
        <v>897</v>
      </c>
      <c r="O8" s="29" t="s">
        <v>33</v>
      </c>
      <c r="P8" s="29">
        <v>2018</v>
      </c>
      <c r="Q8" s="29">
        <v>244</v>
      </c>
      <c r="R8" s="29">
        <v>3</v>
      </c>
      <c r="S8" s="29">
        <v>296</v>
      </c>
      <c r="T8" s="29">
        <v>310</v>
      </c>
      <c r="U8" s="29">
        <v>29205354</v>
      </c>
    </row>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4</v>
      </c>
      <c r="D371" s="15" t="s">
        <v>10</v>
      </c>
      <c r="E371" s="16">
        <f>DSUM(A1:U366,F1,D370:D371)</f>
        <v>22.207999999999998</v>
      </c>
      <c r="F371" s="16" t="s">
        <v>10</v>
      </c>
      <c r="G371" s="16" t="s">
        <v>1638</v>
      </c>
      <c r="H371" s="16">
        <f>DCOUNTA(A1:U366,G1,F370:G371)</f>
        <v>3</v>
      </c>
      <c r="I371" s="16" t="s">
        <v>10</v>
      </c>
      <c r="J371" s="16" t="s">
        <v>1592</v>
      </c>
      <c r="K371" s="16">
        <f>DCOUNTA(A1:U366,J1,I370:J371)</f>
        <v>2</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1</v>
      </c>
      <c r="D374" s="15" t="s">
        <v>24</v>
      </c>
      <c r="E374" s="16">
        <f>DSUM(A1:U366,F1,D373:D374)</f>
        <v>1.1830000000000001</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2</v>
      </c>
      <c r="D387" s="15" t="s">
        <v>44</v>
      </c>
      <c r="E387" s="16">
        <f>DSUM(A1:U366,F1,D386:D387)</f>
        <v>7.1479999999999997</v>
      </c>
      <c r="F387" s="16" t="s">
        <v>44</v>
      </c>
      <c r="G387" s="16" t="s">
        <v>1638</v>
      </c>
      <c r="H387" s="16">
        <f>DCOUNTA(A1:U366,G1,F386:G387)</f>
        <v>1</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4</v>
      </c>
      <c r="D390" s="19" t="s">
        <v>4699</v>
      </c>
      <c r="E390" s="19">
        <f>E371</f>
        <v>22.207999999999998</v>
      </c>
      <c r="F390" s="18">
        <f>H371</f>
        <v>3</v>
      </c>
      <c r="G390" s="18">
        <f>K371</f>
        <v>2</v>
      </c>
      <c r="H390" s="16"/>
      <c r="I390" s="16"/>
      <c r="J390" s="16"/>
      <c r="K390" s="16"/>
      <c r="L390" s="16"/>
      <c r="M390" s="16"/>
      <c r="N390" s="16"/>
      <c r="O390" s="17"/>
      <c r="P390" s="16"/>
      <c r="Q390" s="16"/>
      <c r="R390" s="16"/>
      <c r="S390" s="16"/>
      <c r="T390" s="16"/>
      <c r="U390" s="16"/>
    </row>
    <row r="391" spans="2:52" s="15" customFormat="1" ht="15.75" x14ac:dyDescent="0.3">
      <c r="C391" s="18">
        <f>C374</f>
        <v>1</v>
      </c>
      <c r="D391" s="19" t="s">
        <v>4700</v>
      </c>
      <c r="E391" s="19">
        <f>E374</f>
        <v>1.1830000000000001</v>
      </c>
      <c r="F391" s="18">
        <f>H374</f>
        <v>0</v>
      </c>
      <c r="G391" s="18">
        <f>K374</f>
        <v>0</v>
      </c>
      <c r="H391" s="16"/>
      <c r="I391" s="16"/>
      <c r="J391" s="16"/>
      <c r="K391" s="16"/>
      <c r="L391" s="16"/>
      <c r="M391" s="16"/>
      <c r="N391" s="16"/>
      <c r="O391" s="17"/>
      <c r="P391" s="16"/>
      <c r="Q391" s="16"/>
      <c r="R391" s="16"/>
      <c r="S391" s="16"/>
      <c r="T391" s="16"/>
      <c r="U391" s="16"/>
    </row>
    <row r="392" spans="2:52" s="15" customFormat="1" ht="15.75" x14ac:dyDescent="0.3">
      <c r="C392" s="18">
        <f>C387</f>
        <v>2</v>
      </c>
      <c r="D392" s="19" t="s">
        <v>4703</v>
      </c>
      <c r="E392" s="19">
        <f>E387</f>
        <v>7.1479999999999997</v>
      </c>
      <c r="F392" s="18">
        <f>H387</f>
        <v>1</v>
      </c>
      <c r="G392" s="18">
        <f>K387</f>
        <v>0</v>
      </c>
      <c r="H392" s="16"/>
      <c r="I392" s="16"/>
      <c r="J392" s="16"/>
      <c r="K392" s="16"/>
      <c r="L392" s="16"/>
      <c r="M392" s="16"/>
      <c r="N392" s="16"/>
      <c r="O392" s="17"/>
      <c r="P392" s="16"/>
      <c r="Q392" s="16"/>
      <c r="R392" s="16"/>
      <c r="S392" s="16"/>
      <c r="T392" s="16"/>
      <c r="U392" s="16"/>
    </row>
    <row r="393" spans="2:52" s="15" customFormat="1" ht="15.75" x14ac:dyDescent="0.3">
      <c r="C393" s="20"/>
      <c r="D393" s="25" t="s">
        <v>4704</v>
      </c>
      <c r="E393" s="25">
        <f>E390</f>
        <v>22.207999999999998</v>
      </c>
      <c r="F393" s="20"/>
      <c r="G393" s="16"/>
      <c r="H393" s="16"/>
      <c r="I393" s="16"/>
      <c r="J393" s="16"/>
      <c r="K393" s="16"/>
      <c r="L393" s="16"/>
      <c r="M393" s="16"/>
      <c r="N393" s="16"/>
      <c r="O393" s="17"/>
      <c r="P393" s="16"/>
      <c r="Q393" s="16"/>
      <c r="R393" s="16"/>
      <c r="S393" s="16"/>
      <c r="T393" s="16"/>
      <c r="U393" s="16"/>
    </row>
    <row r="394" spans="2:52" s="15" customFormat="1" ht="15.75" x14ac:dyDescent="0.3">
      <c r="C394" s="20"/>
      <c r="D394" s="25" t="s">
        <v>4705</v>
      </c>
      <c r="E394" s="25">
        <f>E390+E391+E392</f>
        <v>30.538999999999998</v>
      </c>
      <c r="F394" s="16"/>
      <c r="G394" s="16"/>
      <c r="H394" s="16"/>
      <c r="I394" s="16"/>
      <c r="J394" s="16"/>
      <c r="K394" s="16"/>
      <c r="L394" s="16"/>
      <c r="M394" s="16"/>
      <c r="N394" s="16"/>
      <c r="O394" s="16"/>
      <c r="P394" s="16"/>
      <c r="Q394" s="16"/>
      <c r="R394" s="16"/>
      <c r="S394" s="16"/>
      <c r="T394" s="16"/>
      <c r="U394" s="16"/>
    </row>
    <row r="400" spans="2:52" x14ac:dyDescent="0.25">
      <c r="C400" s="15"/>
    </row>
  </sheetData>
  <sortState ref="B2:U9">
    <sortCondition ref="B2:B365"/>
  </sortState>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Z398"/>
  <sheetViews>
    <sheetView workbookViewId="0">
      <selection activeCell="B365" sqref="B1:U365"/>
    </sheetView>
  </sheetViews>
  <sheetFormatPr baseColWidth="10" defaultRowHeight="15" x14ac:dyDescent="0.25"/>
  <cols>
    <col min="1" max="3" width="11.42578125" style="21"/>
    <col min="4" max="4" width="34.140625" style="21" customWidth="1"/>
    <col min="5" max="5" width="13.285156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923</v>
      </c>
      <c r="C2" s="28" t="s">
        <v>924</v>
      </c>
      <c r="D2" s="28" t="s">
        <v>925</v>
      </c>
      <c r="E2" s="28" t="s">
        <v>10</v>
      </c>
      <c r="F2" s="29">
        <f>VLOOKUP(N2,Revistas!$B$2:$H$63971,2,FALSE)</f>
        <v>1.7869999999999999</v>
      </c>
      <c r="G2" s="29" t="str">
        <f>VLOOKUP(N2,Revistas!$B$2:$H$63971,3,FALSE)</f>
        <v>Q4</v>
      </c>
      <c r="H2" s="29" t="str">
        <f>VLOOKUP(N2,Revistas!$B$2:$H$63971,4,FALSE)</f>
        <v>CRITICAL CARE MEDICIN</v>
      </c>
      <c r="I2" s="29" t="str">
        <f>VLOOKUP(N2,Revistas!$B$2:$H$63971,5,FALSE)</f>
        <v>27/33</v>
      </c>
      <c r="J2" s="29" t="str">
        <f>VLOOKUP(N2,Revistas!$B$2:$H$63971,6,FALSE)</f>
        <v>NO</v>
      </c>
      <c r="K2" s="28" t="s">
        <v>926</v>
      </c>
      <c r="L2" s="28" t="s">
        <v>927</v>
      </c>
      <c r="M2" s="29">
        <v>0</v>
      </c>
      <c r="N2" s="29" t="s">
        <v>928</v>
      </c>
      <c r="O2" s="29" t="s">
        <v>33</v>
      </c>
      <c r="P2" s="29">
        <v>2018</v>
      </c>
      <c r="Q2" s="29">
        <v>8</v>
      </c>
      <c r="R2" s="29">
        <v>1</v>
      </c>
      <c r="S2" s="29">
        <v>24</v>
      </c>
      <c r="T2" s="29">
        <v>29</v>
      </c>
      <c r="U2" s="29">
        <v>28800288</v>
      </c>
    </row>
    <row r="3" spans="2:21" x14ac:dyDescent="0.25">
      <c r="B3" s="28" t="s">
        <v>929</v>
      </c>
      <c r="C3" s="28" t="s">
        <v>4336</v>
      </c>
      <c r="D3" s="28" t="s">
        <v>1842</v>
      </c>
      <c r="E3" s="28" t="s">
        <v>10</v>
      </c>
      <c r="F3" s="29">
        <f>VLOOKUP(N3,Revistas!$B$2:$H$63971,2,FALSE)</f>
        <v>1.1399999999999999</v>
      </c>
      <c r="G3" s="29" t="str">
        <f>VLOOKUP(N3,Revistas!$B$2:$H$63971,3,FALSE)</f>
        <v>Q3</v>
      </c>
      <c r="H3" s="29" t="str">
        <f>VLOOKUP(N3,Revistas!$B$2:$H$63971,4,FALSE)</f>
        <v>PEDIATRICS - SCIE</v>
      </c>
      <c r="I3" s="29" t="str">
        <f>VLOOKUP(N3,Revistas!$B$2:$H$63971,5,FALSE)</f>
        <v>88/121/</v>
      </c>
      <c r="J3" s="29" t="str">
        <f>VLOOKUP(N3,Revistas!$B$2:$H$63971,6,FALSE)</f>
        <v>NO</v>
      </c>
      <c r="K3" s="28" t="s">
        <v>931</v>
      </c>
      <c r="L3" s="28"/>
      <c r="M3" s="29" t="s">
        <v>140</v>
      </c>
      <c r="N3" s="29" t="s">
        <v>781</v>
      </c>
      <c r="O3" s="29" t="s">
        <v>930</v>
      </c>
      <c r="P3" s="29">
        <v>2018</v>
      </c>
      <c r="Q3" s="29">
        <v>88</v>
      </c>
      <c r="R3" s="29">
        <v>4</v>
      </c>
      <c r="S3" s="29" t="s">
        <v>1390</v>
      </c>
      <c r="T3" s="29" t="s">
        <v>1389</v>
      </c>
      <c r="U3" s="29">
        <v>28648366</v>
      </c>
    </row>
    <row r="5" spans="2:21" hidden="1" x14ac:dyDescent="0.25"/>
    <row r="6" spans="2:21" hidden="1" x14ac:dyDescent="0.25"/>
    <row r="7" spans="2:21" hidden="1" x14ac:dyDescent="0.25"/>
    <row r="8" spans="2:21" hidden="1" x14ac:dyDescent="0.25"/>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2</v>
      </c>
      <c r="D371" s="15" t="s">
        <v>10</v>
      </c>
      <c r="E371" s="16">
        <f>DSUM(A1:U366,F1,D370:D371)</f>
        <v>2.9269999999999996</v>
      </c>
      <c r="F371" s="16" t="s">
        <v>10</v>
      </c>
      <c r="G371" s="16" t="s">
        <v>1638</v>
      </c>
      <c r="H371" s="16">
        <f>DCOUNTA(A1:U366,G1,F370:G371)</f>
        <v>0</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2</v>
      </c>
      <c r="D390" s="19" t="s">
        <v>4699</v>
      </c>
      <c r="E390" s="19">
        <f>E371</f>
        <v>2.9269999999999996</v>
      </c>
      <c r="F390" s="18">
        <f>H371</f>
        <v>0</v>
      </c>
      <c r="G390" s="18">
        <f>K371</f>
        <v>0</v>
      </c>
      <c r="H390" s="16"/>
      <c r="I390" s="16"/>
      <c r="J390" s="16"/>
      <c r="K390" s="16"/>
      <c r="L390" s="16"/>
      <c r="M390" s="16"/>
      <c r="N390" s="16"/>
      <c r="O390" s="17"/>
      <c r="P390" s="16"/>
      <c r="Q390" s="16"/>
      <c r="R390" s="16"/>
      <c r="S390" s="16"/>
      <c r="T390" s="16"/>
      <c r="U390" s="16"/>
    </row>
    <row r="391" spans="2:52" s="15" customFormat="1" ht="15.75" x14ac:dyDescent="0.3">
      <c r="C391" s="20"/>
      <c r="D391" s="25" t="s">
        <v>4704</v>
      </c>
      <c r="E391" s="25">
        <f>E390</f>
        <v>2.9269999999999996</v>
      </c>
      <c r="F391" s="20"/>
      <c r="G391" s="16"/>
      <c r="H391" s="16"/>
      <c r="I391" s="16"/>
      <c r="J391" s="16"/>
      <c r="K391" s="16"/>
      <c r="L391" s="16"/>
      <c r="M391" s="16"/>
      <c r="N391" s="16"/>
      <c r="O391" s="17"/>
      <c r="P391" s="16"/>
      <c r="Q391" s="16"/>
      <c r="R391" s="16"/>
      <c r="S391" s="16"/>
      <c r="T391" s="16"/>
      <c r="U391" s="16"/>
    </row>
    <row r="392" spans="2:52" s="15" customFormat="1" ht="15.75" x14ac:dyDescent="0.3">
      <c r="C392" s="20"/>
      <c r="D392" s="25" t="s">
        <v>4705</v>
      </c>
      <c r="E392" s="25">
        <f>E390</f>
        <v>2.9269999999999996</v>
      </c>
      <c r="F392" s="16"/>
      <c r="G392" s="16"/>
      <c r="H392" s="16"/>
      <c r="I392" s="16"/>
      <c r="J392" s="16"/>
      <c r="K392" s="16"/>
      <c r="L392" s="16"/>
      <c r="M392" s="16"/>
      <c r="N392" s="16"/>
      <c r="O392" s="16"/>
      <c r="P392" s="16"/>
      <c r="Q392" s="16"/>
      <c r="R392" s="16"/>
      <c r="S392" s="16"/>
      <c r="T392" s="16"/>
      <c r="U392" s="16"/>
    </row>
    <row r="398" spans="2:52" x14ac:dyDescent="0.25">
      <c r="C398" s="15"/>
    </row>
  </sheetData>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Z399"/>
  <sheetViews>
    <sheetView workbookViewId="0">
      <selection activeCell="B365" sqref="B1:U365"/>
    </sheetView>
  </sheetViews>
  <sheetFormatPr baseColWidth="10" defaultRowHeight="15" x14ac:dyDescent="0.25"/>
  <cols>
    <col min="1" max="3" width="11.42578125" style="21"/>
    <col min="4" max="4" width="34.140625" style="21" customWidth="1"/>
    <col min="5" max="5" width="14.42578125" style="21" customWidth="1"/>
    <col min="6" max="7" width="11.42578125" style="26"/>
    <col min="8" max="9" width="0" style="26" hidden="1" customWidth="1"/>
    <col min="10" max="10" width="11.42578125" style="26"/>
    <col min="11" max="11" width="14.42578125" style="21" hidden="1" customWidth="1"/>
    <col min="12"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932</v>
      </c>
      <c r="C2" s="28" t="s">
        <v>933</v>
      </c>
      <c r="D2" s="28" t="s">
        <v>934</v>
      </c>
      <c r="E2" s="28" t="s">
        <v>10</v>
      </c>
      <c r="F2" s="29">
        <f>VLOOKUP(N2,Revistas!$B$2:$H$63971,2,FALSE)</f>
        <v>3.0569999999999999</v>
      </c>
      <c r="G2" s="29" t="str">
        <f>VLOOKUP(N2,Revistas!$B$2:$H$63971,3,FALSE)</f>
        <v>Q2</v>
      </c>
      <c r="H2" s="29" t="str">
        <f>VLOOKUP(N2,Revistas!$B$2:$H$63971,4,FALSE)</f>
        <v>NUTRITION &amp; DIETETICS - SCIE</v>
      </c>
      <c r="I2" s="29" t="str">
        <f>VLOOKUP(N2,Revistas!$B$2:$H$63971,5,FALSE)</f>
        <v>30/81</v>
      </c>
      <c r="J2" s="29" t="str">
        <f>VLOOKUP(N2,Revistas!$B$2:$H$63971,6,FALSE)</f>
        <v>NO</v>
      </c>
      <c r="K2" s="28" t="s">
        <v>935</v>
      </c>
      <c r="L2" s="28" t="s">
        <v>936</v>
      </c>
      <c r="M2" s="29">
        <v>0</v>
      </c>
      <c r="N2" s="29" t="s">
        <v>937</v>
      </c>
      <c r="O2" s="29" t="s">
        <v>73</v>
      </c>
      <c r="P2" s="29">
        <v>2018</v>
      </c>
      <c r="Q2" s="29">
        <v>72</v>
      </c>
      <c r="R2" s="29">
        <v>1</v>
      </c>
      <c r="S2" s="29">
        <v>77</v>
      </c>
      <c r="T2" s="29">
        <v>81</v>
      </c>
      <c r="U2" s="29">
        <v>28513623</v>
      </c>
    </row>
    <row r="3" spans="2:21" x14ac:dyDescent="0.25">
      <c r="B3" s="28" t="s">
        <v>947</v>
      </c>
      <c r="C3" s="28" t="s">
        <v>946</v>
      </c>
      <c r="D3" s="28" t="s">
        <v>948</v>
      </c>
      <c r="E3" s="28" t="s">
        <v>10</v>
      </c>
      <c r="F3" s="29">
        <f>VLOOKUP(N3,Revistas!$B$2:$H$63971,2,FALSE)</f>
        <v>3.55</v>
      </c>
      <c r="G3" s="29" t="str">
        <f>VLOOKUP(N3,Revistas!$B$2:$H$63971,3,FALSE)</f>
        <v>Q2</v>
      </c>
      <c r="H3" s="29" t="str">
        <f>VLOOKUP(N3,Revistas!$B$2:$H$63971,4,FALSE)</f>
        <v>NUTRITION &amp; DIETETICS - SCIE</v>
      </c>
      <c r="I3" s="29" t="str">
        <f>VLOOKUP(N3,Revistas!$B$2:$H$63971,5,FALSE)</f>
        <v>23/81</v>
      </c>
      <c r="J3" s="29" t="str">
        <f>VLOOKUP(N3,Revistas!$B$2:$H$63971,6,FALSE)</f>
        <v>NO</v>
      </c>
      <c r="K3" s="28" t="s">
        <v>950</v>
      </c>
      <c r="L3" s="28"/>
      <c r="M3" s="29" t="s">
        <v>140</v>
      </c>
      <c r="N3" s="29" t="s">
        <v>951</v>
      </c>
      <c r="O3" s="29" t="s">
        <v>949</v>
      </c>
      <c r="P3" s="29">
        <v>2018</v>
      </c>
      <c r="Q3" s="29">
        <v>10</v>
      </c>
      <c r="R3" s="29">
        <v>3</v>
      </c>
      <c r="S3" s="29"/>
      <c r="T3" s="29"/>
      <c r="U3" s="29">
        <v>29558396</v>
      </c>
    </row>
    <row r="4" spans="2:21" x14ac:dyDescent="0.25">
      <c r="B4" s="28" t="s">
        <v>287</v>
      </c>
      <c r="C4" s="28" t="s">
        <v>288</v>
      </c>
      <c r="D4" s="28" t="s">
        <v>197</v>
      </c>
      <c r="E4" s="28" t="s">
        <v>10</v>
      </c>
      <c r="F4" s="29">
        <f>VLOOKUP(N4,Revistas!$B$2:$H$63971,2,FALSE)</f>
        <v>4.4850000000000003</v>
      </c>
      <c r="G4" s="29" t="str">
        <f>VLOOKUP(N4,Revistas!$B$2:$H$63971,3,FALSE)</f>
        <v>Q2</v>
      </c>
      <c r="H4" s="29" t="str">
        <f>VLOOKUP(N4,Revistas!$B$2:$H$63971,4,FALSE)</f>
        <v>CARDIAC &amp; CARDIOVASCULAR SYSTEM</v>
      </c>
      <c r="I4" s="29" t="str">
        <f>VLOOKUP(N4,Revistas!$B$2:$H$63971,5,FALSE)</f>
        <v>33/126</v>
      </c>
      <c r="J4" s="29" t="str">
        <f>VLOOKUP(N4,Revistas!$B$2:$H$63971,6,FALSE)</f>
        <v>NO</v>
      </c>
      <c r="K4" s="28" t="s">
        <v>289</v>
      </c>
      <c r="L4" s="28" t="s">
        <v>290</v>
      </c>
      <c r="M4" s="29">
        <v>0</v>
      </c>
      <c r="N4" s="29" t="s">
        <v>201</v>
      </c>
      <c r="O4" s="29" t="s">
        <v>33</v>
      </c>
      <c r="P4" s="29">
        <v>2018</v>
      </c>
      <c r="Q4" s="29">
        <v>71</v>
      </c>
      <c r="R4" s="29">
        <v>3</v>
      </c>
      <c r="S4" s="29">
        <v>178</v>
      </c>
      <c r="T4" s="29">
        <v>184</v>
      </c>
      <c r="U4" s="29">
        <v>28697926</v>
      </c>
    </row>
    <row r="5" spans="2:21" x14ac:dyDescent="0.25">
      <c r="B5" s="28" t="s">
        <v>957</v>
      </c>
      <c r="C5" s="28" t="s">
        <v>956</v>
      </c>
      <c r="D5" s="28" t="s">
        <v>958</v>
      </c>
      <c r="E5" s="28" t="s">
        <v>10</v>
      </c>
      <c r="F5" s="29">
        <f>VLOOKUP(N5,Revistas!$B$2:$H$63971,2,FALSE)</f>
        <v>1.8939999999999999</v>
      </c>
      <c r="G5" s="29" t="str">
        <f>VLOOKUP(N5,Revistas!$B$2:$H$63971,3,FALSE)</f>
        <v>Q2</v>
      </c>
      <c r="H5" s="29" t="str">
        <f>VLOOKUP(N5,Revistas!$B$2:$H$63971,4,FALSE)</f>
        <v>EMERGENCY MEDICINE - SCIE;</v>
      </c>
      <c r="I5" s="29" t="str">
        <f>VLOOKUP(N5,Revistas!$B$2:$H$63971,5,FALSE)</f>
        <v>9 DE 24</v>
      </c>
      <c r="J5" s="29" t="str">
        <f>VLOOKUP(N5,Revistas!$B$2:$H$63971,6,FALSE)</f>
        <v>NO</v>
      </c>
      <c r="K5" s="28" t="s">
        <v>960</v>
      </c>
      <c r="L5" s="28"/>
      <c r="M5" s="29" t="s">
        <v>140</v>
      </c>
      <c r="N5" s="29" t="s">
        <v>961</v>
      </c>
      <c r="O5" s="29" t="s">
        <v>959</v>
      </c>
      <c r="P5" s="29">
        <v>2018</v>
      </c>
      <c r="Q5" s="29">
        <v>49</v>
      </c>
      <c r="R5" s="29">
        <v>3</v>
      </c>
      <c r="S5" s="29">
        <v>656</v>
      </c>
      <c r="T5" s="29">
        <v>661</v>
      </c>
      <c r="U5" s="29">
        <v>29329713</v>
      </c>
    </row>
    <row r="6" spans="2:21" x14ac:dyDescent="0.25">
      <c r="B6" s="28" t="s">
        <v>966</v>
      </c>
      <c r="C6" s="28" t="s">
        <v>1394</v>
      </c>
      <c r="D6" s="28" t="s">
        <v>939</v>
      </c>
      <c r="E6" s="28" t="s">
        <v>10</v>
      </c>
      <c r="F6" s="29" t="str">
        <f>VLOOKUP(N6,Revistas!$B$2:$H$63971,2,FALSE)</f>
        <v>NO TIENE</v>
      </c>
      <c r="G6" s="29" t="str">
        <f>VLOOKUP(N6,Revistas!$B$2:$H$63971,3,FALSE)</f>
        <v>NO TIENE</v>
      </c>
      <c r="H6" s="29" t="str">
        <f>VLOOKUP(N6,Revistas!$B$2:$H$63971,4,FALSE)</f>
        <v>NO TIENE</v>
      </c>
      <c r="I6" s="29" t="str">
        <f>VLOOKUP(N6,Revistas!$B$2:$H$63971,5,FALSE)</f>
        <v>NO TIENE</v>
      </c>
      <c r="J6" s="29" t="str">
        <f>VLOOKUP(N6,Revistas!$B$2:$H$63971,6,FALSE)</f>
        <v>NO</v>
      </c>
      <c r="K6" s="28" t="s">
        <v>968</v>
      </c>
      <c r="L6" s="28"/>
      <c r="M6" s="29" t="s">
        <v>140</v>
      </c>
      <c r="N6" s="29" t="s">
        <v>942</v>
      </c>
      <c r="O6" s="29" t="s">
        <v>967</v>
      </c>
      <c r="P6" s="29">
        <v>2018</v>
      </c>
      <c r="Q6" s="29">
        <v>53</v>
      </c>
      <c r="R6" s="29">
        <v>2</v>
      </c>
      <c r="S6" s="29">
        <v>81</v>
      </c>
      <c r="T6" s="29">
        <v>84</v>
      </c>
      <c r="U6" s="29">
        <v>28784246</v>
      </c>
    </row>
    <row r="7" spans="2:21" x14ac:dyDescent="0.25">
      <c r="B7" s="28" t="s">
        <v>963</v>
      </c>
      <c r="C7" s="28" t="s">
        <v>962</v>
      </c>
      <c r="D7" s="28" t="s">
        <v>4339</v>
      </c>
      <c r="E7" s="28" t="s">
        <v>10</v>
      </c>
      <c r="F7" s="29" t="str">
        <f>VLOOKUP(N7,Revistas!$B$2:$H$63971,2,FALSE)</f>
        <v>NO TIENE</v>
      </c>
      <c r="G7" s="29" t="str">
        <f>VLOOKUP(N7,Revistas!$B$2:$H$63971,3,FALSE)</f>
        <v>NO TIENE</v>
      </c>
      <c r="H7" s="29" t="str">
        <f>VLOOKUP(N7,Revistas!$B$2:$H$63971,4,FALSE)</f>
        <v>NO TIENE</v>
      </c>
      <c r="I7" s="29" t="str">
        <f>VLOOKUP(N7,Revistas!$B$2:$H$63971,5,FALSE)</f>
        <v>NO TIENE</v>
      </c>
      <c r="J7" s="29" t="str">
        <f>VLOOKUP(N7,Revistas!$B$2:$H$63971,6,FALSE)</f>
        <v>NO</v>
      </c>
      <c r="K7" s="28" t="s">
        <v>965</v>
      </c>
      <c r="L7" s="28"/>
      <c r="M7" s="29" t="s">
        <v>140</v>
      </c>
      <c r="N7" s="29" t="s">
        <v>421</v>
      </c>
      <c r="O7" s="29" t="s">
        <v>964</v>
      </c>
      <c r="P7" s="29">
        <v>2018</v>
      </c>
      <c r="Q7" s="29">
        <v>30</v>
      </c>
      <c r="R7" s="29">
        <v>2</v>
      </c>
      <c r="S7" s="29">
        <v>49</v>
      </c>
      <c r="T7" s="29">
        <v>55</v>
      </c>
      <c r="U7" s="29">
        <v>28939054</v>
      </c>
    </row>
    <row r="8" spans="2:21" x14ac:dyDescent="0.25">
      <c r="B8" s="28" t="s">
        <v>943</v>
      </c>
      <c r="C8" s="28" t="s">
        <v>1392</v>
      </c>
      <c r="D8" s="28" t="s">
        <v>939</v>
      </c>
      <c r="E8" s="28" t="s">
        <v>24</v>
      </c>
      <c r="F8" s="29" t="str">
        <f>VLOOKUP(N8,Revistas!$B$2:$H$63971,2,FALSE)</f>
        <v>NO TIENE</v>
      </c>
      <c r="G8" s="29" t="str">
        <f>VLOOKUP(N8,Revistas!$B$2:$H$63971,3,FALSE)</f>
        <v>NO TIENE</v>
      </c>
      <c r="H8" s="29" t="str">
        <f>VLOOKUP(N8,Revistas!$B$2:$H$63971,4,FALSE)</f>
        <v>NO TIENE</v>
      </c>
      <c r="I8" s="29" t="str">
        <f>VLOOKUP(N8,Revistas!$B$2:$H$63971,5,FALSE)</f>
        <v>NO TIENE</v>
      </c>
      <c r="J8" s="29" t="str">
        <f>VLOOKUP(N8,Revistas!$B$2:$H$63971,6,FALSE)</f>
        <v>NO</v>
      </c>
      <c r="K8" s="28" t="s">
        <v>945</v>
      </c>
      <c r="L8" s="28"/>
      <c r="M8" s="29" t="s">
        <v>140</v>
      </c>
      <c r="N8" s="29" t="s">
        <v>942</v>
      </c>
      <c r="O8" s="29" t="s">
        <v>944</v>
      </c>
      <c r="P8" s="29">
        <v>2018</v>
      </c>
      <c r="Q8" s="29"/>
      <c r="R8" s="29"/>
      <c r="S8" s="29"/>
      <c r="T8" s="29"/>
      <c r="U8" s="29">
        <v>29598969</v>
      </c>
    </row>
    <row r="9" spans="2:21" x14ac:dyDescent="0.25">
      <c r="B9" s="28" t="s">
        <v>938</v>
      </c>
      <c r="C9" s="28" t="s">
        <v>1391</v>
      </c>
      <c r="D9" s="28" t="s">
        <v>939</v>
      </c>
      <c r="E9" s="28" t="s">
        <v>10</v>
      </c>
      <c r="F9" s="29" t="str">
        <f>VLOOKUP(N9,Revistas!$B$2:$H$63971,2,FALSE)</f>
        <v>NO TIENE</v>
      </c>
      <c r="G9" s="29" t="str">
        <f>VLOOKUP(N9,Revistas!$B$2:$H$63971,3,FALSE)</f>
        <v>NO TIENE</v>
      </c>
      <c r="H9" s="29" t="str">
        <f>VLOOKUP(N9,Revistas!$B$2:$H$63971,4,FALSE)</f>
        <v>NO TIENE</v>
      </c>
      <c r="I9" s="29" t="str">
        <f>VLOOKUP(N9,Revistas!$B$2:$H$63971,5,FALSE)</f>
        <v>NO TIENE</v>
      </c>
      <c r="J9" s="29" t="str">
        <f>VLOOKUP(N9,Revistas!$B$2:$H$63971,6,FALSE)</f>
        <v>NO</v>
      </c>
      <c r="K9" s="28" t="s">
        <v>941</v>
      </c>
      <c r="L9" s="28"/>
      <c r="M9" s="29" t="s">
        <v>140</v>
      </c>
      <c r="N9" s="29" t="s">
        <v>942</v>
      </c>
      <c r="O9" s="29" t="s">
        <v>940</v>
      </c>
      <c r="P9" s="29">
        <v>2018</v>
      </c>
      <c r="Q9" s="29"/>
      <c r="R9" s="29"/>
      <c r="S9" s="29"/>
      <c r="T9" s="29"/>
      <c r="U9" s="29">
        <v>29625711</v>
      </c>
    </row>
    <row r="10" spans="2:21" x14ac:dyDescent="0.25">
      <c r="B10" s="28" t="s">
        <v>952</v>
      </c>
      <c r="C10" s="28" t="s">
        <v>1393</v>
      </c>
      <c r="D10" s="28" t="s">
        <v>953</v>
      </c>
      <c r="E10" s="28" t="s">
        <v>10</v>
      </c>
      <c r="F10" s="29">
        <f>VLOOKUP(N10,Revistas!$B$2:$H$63971,2,FALSE)</f>
        <v>1.042</v>
      </c>
      <c r="G10" s="29" t="str">
        <f>VLOOKUP(N10,Revistas!$B$2:$H$63971,3,FALSE)</f>
        <v>Q3</v>
      </c>
      <c r="H10" s="29" t="str">
        <f>VLOOKUP(N10,Revistas!$B$2:$H$63971,4,FALSE)</f>
        <v>MEDICINE, GENERAL &amp; INTERNAL - SCIE;</v>
      </c>
      <c r="I10" s="29" t="str">
        <f>VLOOKUP(N10,Revistas!$B$2:$H$63971,5,FALSE)</f>
        <v>97/154</v>
      </c>
      <c r="J10" s="29" t="str">
        <f>VLOOKUP(N10,Revistas!$B$2:$H$63971,6,FALSE)</f>
        <v>NO</v>
      </c>
      <c r="K10" s="28" t="s">
        <v>954</v>
      </c>
      <c r="L10" s="28"/>
      <c r="M10" s="29" t="s">
        <v>140</v>
      </c>
      <c r="N10" s="29" t="s">
        <v>955</v>
      </c>
      <c r="O10" s="29" t="s">
        <v>346</v>
      </c>
      <c r="P10" s="29">
        <v>2018</v>
      </c>
      <c r="Q10" s="29"/>
      <c r="R10" s="29"/>
      <c r="S10" s="29"/>
      <c r="T10" s="29"/>
      <c r="U10" s="29">
        <v>29555215</v>
      </c>
    </row>
    <row r="11" spans="2:21" x14ac:dyDescent="0.25">
      <c r="B11" s="28" t="s">
        <v>970</v>
      </c>
      <c r="C11" s="28" t="s">
        <v>969</v>
      </c>
      <c r="D11" s="28" t="s">
        <v>939</v>
      </c>
      <c r="E11" s="28" t="s">
        <v>10</v>
      </c>
      <c r="F11" s="29" t="str">
        <f>VLOOKUP(N11,Revistas!$B$2:$H$63971,2,FALSE)</f>
        <v>NO TIENE</v>
      </c>
      <c r="G11" s="29" t="str">
        <f>VLOOKUP(N11,Revistas!$B$2:$H$63971,3,FALSE)</f>
        <v>NO TIENE</v>
      </c>
      <c r="H11" s="29" t="str">
        <f>VLOOKUP(N11,Revistas!$B$2:$H$63971,4,FALSE)</f>
        <v>NO TIENE</v>
      </c>
      <c r="I11" s="29" t="str">
        <f>VLOOKUP(N11,Revistas!$B$2:$H$63971,5,FALSE)</f>
        <v>NO TIENE</v>
      </c>
      <c r="J11" s="29" t="str">
        <f>VLOOKUP(N11,Revistas!$B$2:$H$63971,6,FALSE)</f>
        <v>NO</v>
      </c>
      <c r="K11" s="28" t="s">
        <v>972</v>
      </c>
      <c r="L11" s="28"/>
      <c r="M11" s="29" t="s">
        <v>140</v>
      </c>
      <c r="N11" s="29" t="s">
        <v>942</v>
      </c>
      <c r="O11" s="29" t="s">
        <v>971</v>
      </c>
      <c r="P11" s="29">
        <v>2018</v>
      </c>
      <c r="Q11" s="29"/>
      <c r="R11" s="29"/>
      <c r="S11" s="29"/>
      <c r="T11" s="29"/>
      <c r="U11" s="29">
        <v>29426794</v>
      </c>
    </row>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9</v>
      </c>
      <c r="D371" s="15" t="s">
        <v>10</v>
      </c>
      <c r="E371" s="16">
        <f>DSUM(A1:U366,F1,D370:D371)</f>
        <v>14.027999999999999</v>
      </c>
      <c r="F371" s="16" t="s">
        <v>10</v>
      </c>
      <c r="G371" s="16" t="s">
        <v>1638</v>
      </c>
      <c r="H371" s="16">
        <f>DCOUNTA(A1:U366,G1,F370:G371)</f>
        <v>0</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1</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9</v>
      </c>
      <c r="D390" s="19" t="s">
        <v>4699</v>
      </c>
      <c r="E390" s="19">
        <f>E371</f>
        <v>14.027999999999999</v>
      </c>
      <c r="F390" s="18">
        <f>H371</f>
        <v>0</v>
      </c>
      <c r="G390" s="18">
        <f>K371</f>
        <v>0</v>
      </c>
      <c r="H390" s="16"/>
      <c r="I390" s="16"/>
      <c r="J390" s="16"/>
      <c r="K390" s="16"/>
      <c r="L390" s="16"/>
      <c r="M390" s="16"/>
      <c r="N390" s="16"/>
      <c r="O390" s="17"/>
      <c r="P390" s="16"/>
      <c r="Q390" s="16"/>
      <c r="R390" s="16"/>
      <c r="S390" s="16"/>
      <c r="T390" s="16"/>
      <c r="U390" s="16"/>
    </row>
    <row r="391" spans="2:52" s="15" customFormat="1" ht="15.75" x14ac:dyDescent="0.3">
      <c r="C391" s="18">
        <f>C374</f>
        <v>1</v>
      </c>
      <c r="D391" s="19" t="s">
        <v>4700</v>
      </c>
      <c r="E391" s="19">
        <f>E374</f>
        <v>0</v>
      </c>
      <c r="F391" s="18">
        <f>H374</f>
        <v>0</v>
      </c>
      <c r="G391" s="18">
        <f>K374</f>
        <v>0</v>
      </c>
      <c r="H391" s="16"/>
      <c r="I391" s="16"/>
      <c r="J391" s="16"/>
      <c r="K391" s="16"/>
      <c r="L391" s="16"/>
      <c r="M391" s="16"/>
      <c r="N391" s="16"/>
      <c r="O391" s="17"/>
      <c r="P391" s="16"/>
      <c r="Q391" s="16"/>
      <c r="R391" s="16"/>
      <c r="S391" s="16"/>
      <c r="T391" s="16"/>
      <c r="U391" s="16"/>
    </row>
    <row r="392" spans="2:52" s="15" customFormat="1" ht="15.75" x14ac:dyDescent="0.3">
      <c r="C392" s="20"/>
      <c r="D392" s="25" t="s">
        <v>4704</v>
      </c>
      <c r="E392" s="25">
        <f>E390</f>
        <v>14.027999999999999</v>
      </c>
      <c r="F392" s="20"/>
      <c r="G392" s="16"/>
      <c r="H392" s="16"/>
      <c r="I392" s="16"/>
      <c r="J392" s="16"/>
      <c r="K392" s="16"/>
      <c r="L392" s="16"/>
      <c r="M392" s="16"/>
      <c r="N392" s="16"/>
      <c r="O392" s="17"/>
      <c r="P392" s="16"/>
      <c r="Q392" s="16"/>
      <c r="R392" s="16"/>
      <c r="S392" s="16"/>
      <c r="T392" s="16"/>
      <c r="U392" s="16"/>
    </row>
    <row r="393" spans="2:52" s="15" customFormat="1" ht="15.75" x14ac:dyDescent="0.3">
      <c r="C393" s="20"/>
      <c r="D393" s="25" t="s">
        <v>4705</v>
      </c>
      <c r="E393" s="25">
        <f>E390+E391</f>
        <v>14.027999999999999</v>
      </c>
      <c r="F393" s="16"/>
      <c r="G393" s="16"/>
      <c r="H393" s="16"/>
      <c r="I393" s="16"/>
      <c r="J393" s="16"/>
      <c r="K393" s="16"/>
      <c r="L393" s="16"/>
      <c r="M393" s="16"/>
      <c r="N393" s="16"/>
      <c r="O393" s="16"/>
      <c r="P393" s="16"/>
      <c r="Q393" s="16"/>
      <c r="R393" s="16"/>
      <c r="S393" s="16"/>
      <c r="T393" s="16"/>
      <c r="U393" s="16"/>
    </row>
    <row r="399" spans="2:52" x14ac:dyDescent="0.25">
      <c r="C399" s="15"/>
    </row>
  </sheetData>
  <sortState ref="B2:U12">
    <sortCondition ref="B2:B365"/>
  </sortState>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Z399"/>
  <sheetViews>
    <sheetView workbookViewId="0">
      <selection activeCell="B365" sqref="B1:U365"/>
    </sheetView>
  </sheetViews>
  <sheetFormatPr baseColWidth="10" defaultRowHeight="15" x14ac:dyDescent="0.25"/>
  <cols>
    <col min="1" max="1" width="8.5703125" style="21" customWidth="1"/>
    <col min="2" max="3" width="11.42578125" style="21"/>
    <col min="4" max="4" width="34.140625" style="21" customWidth="1"/>
    <col min="5" max="5" width="14.28515625" style="21" customWidth="1"/>
    <col min="6" max="7" width="11.42578125" style="26"/>
    <col min="8" max="9" width="0" style="26" hidden="1" customWidth="1"/>
    <col min="10" max="10" width="11.42578125" style="26"/>
    <col min="11" max="11" width="12.42578125" style="21" hidden="1" customWidth="1"/>
    <col min="12"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979</v>
      </c>
      <c r="C2" s="28" t="s">
        <v>980</v>
      </c>
      <c r="D2" s="28" t="s">
        <v>975</v>
      </c>
      <c r="E2" s="28" t="s">
        <v>10</v>
      </c>
      <c r="F2" s="29">
        <f>VLOOKUP(N2,Revistas!$B$2:$H$63971,2,FALSE)</f>
        <v>2.7989999999999999</v>
      </c>
      <c r="G2" s="29" t="str">
        <f>VLOOKUP(N2,Revistas!$B$2:$H$63971,3,FALSE)</f>
        <v>Q1</v>
      </c>
      <c r="H2" s="29" t="str">
        <f>VLOOKUP(N2,Revistas!$B$2:$H$63971,4,FALSE)</f>
        <v>PEDIATRICS - SCIE;</v>
      </c>
      <c r="I2" s="29" t="str">
        <f>VLOOKUP(N2,Revistas!$B$2:$H$63971,5,FALSE)</f>
        <v>18/121</v>
      </c>
      <c r="J2" s="29" t="str">
        <f>VLOOKUP(N2,Revistas!$B$2:$H$63971,6,FALSE)</f>
        <v>NO</v>
      </c>
      <c r="K2" s="28" t="s">
        <v>981</v>
      </c>
      <c r="L2" s="28" t="s">
        <v>982</v>
      </c>
      <c r="M2" s="29">
        <v>1</v>
      </c>
      <c r="N2" s="29" t="s">
        <v>978</v>
      </c>
      <c r="O2" s="29" t="s">
        <v>224</v>
      </c>
      <c r="P2" s="29">
        <v>2018</v>
      </c>
      <c r="Q2" s="29">
        <v>66</v>
      </c>
      <c r="R2" s="29">
        <v>2</v>
      </c>
      <c r="S2" s="29">
        <v>345</v>
      </c>
      <c r="T2" s="29">
        <v>360</v>
      </c>
      <c r="U2" s="29">
        <v>29356770</v>
      </c>
    </row>
    <row r="3" spans="2:21" x14ac:dyDescent="0.25">
      <c r="B3" s="28" t="s">
        <v>983</v>
      </c>
      <c r="C3" s="28" t="s">
        <v>984</v>
      </c>
      <c r="D3" s="28" t="s">
        <v>615</v>
      </c>
      <c r="E3" s="28" t="s">
        <v>44</v>
      </c>
      <c r="F3" s="29">
        <f>VLOOKUP(N3,Revistas!$B$2:$H$63971,2,FALSE)</f>
        <v>6.3369999999999997</v>
      </c>
      <c r="G3" s="29" t="str">
        <f>VLOOKUP(N3,Revistas!$B$2:$H$63971,3,FALSE)</f>
        <v>Q1</v>
      </c>
      <c r="H3" s="29" t="str">
        <f>VLOOKUP(N3,Revistas!$B$2:$H$63971,4,FALSE)</f>
        <v>ENDOCRINOLOGY &amp; METABOLISM</v>
      </c>
      <c r="I3" s="29" t="str">
        <f>VLOOKUP(N3,Revistas!$B$2:$H$63971,5,FALSE)</f>
        <v>13/138</v>
      </c>
      <c r="J3" s="29" t="str">
        <f>VLOOKUP(N3,Revistas!$B$2:$H$63971,6,FALSE)</f>
        <v>SI</v>
      </c>
      <c r="K3" s="28" t="s">
        <v>985</v>
      </c>
      <c r="L3" s="28" t="s">
        <v>986</v>
      </c>
      <c r="M3" s="29">
        <v>0</v>
      </c>
      <c r="N3" s="29" t="s">
        <v>618</v>
      </c>
      <c r="O3" s="29" t="s">
        <v>73</v>
      </c>
      <c r="P3" s="29">
        <v>2018</v>
      </c>
      <c r="Q3" s="29"/>
      <c r="R3" s="29"/>
      <c r="S3" s="29"/>
      <c r="T3" s="29"/>
      <c r="U3" s="29">
        <v>29186975</v>
      </c>
    </row>
    <row r="4" spans="2:21" x14ac:dyDescent="0.25">
      <c r="B4" s="28" t="s">
        <v>973</v>
      </c>
      <c r="C4" s="28" t="s">
        <v>974</v>
      </c>
      <c r="D4" s="28" t="s">
        <v>975</v>
      </c>
      <c r="E4" s="28" t="s">
        <v>10</v>
      </c>
      <c r="F4" s="29">
        <f>VLOOKUP(N4,Revistas!$B$2:$H$63971,2,FALSE)</f>
        <v>2.7989999999999999</v>
      </c>
      <c r="G4" s="29" t="str">
        <f>VLOOKUP(N4,Revistas!$B$2:$H$63971,3,FALSE)</f>
        <v>Q1</v>
      </c>
      <c r="H4" s="29" t="str">
        <f>VLOOKUP(N4,Revistas!$B$2:$H$63971,4,FALSE)</f>
        <v>PEDIATRICS - SCIE;</v>
      </c>
      <c r="I4" s="29" t="str">
        <f>VLOOKUP(N4,Revistas!$B$2:$H$63971,5,FALSE)</f>
        <v>18/121</v>
      </c>
      <c r="J4" s="29" t="str">
        <f>VLOOKUP(N4,Revistas!$B$2:$H$63971,6,FALSE)</f>
        <v>NO</v>
      </c>
      <c r="K4" s="28" t="s">
        <v>976</v>
      </c>
      <c r="L4" s="28" t="s">
        <v>977</v>
      </c>
      <c r="M4" s="29">
        <v>0</v>
      </c>
      <c r="N4" s="29" t="s">
        <v>978</v>
      </c>
      <c r="O4" s="29" t="s">
        <v>224</v>
      </c>
      <c r="P4" s="29">
        <v>2018</v>
      </c>
      <c r="Q4" s="29">
        <v>66</v>
      </c>
      <c r="R4" s="29">
        <v>2</v>
      </c>
      <c r="S4" s="29">
        <v>334</v>
      </c>
      <c r="T4" s="29">
        <v>344</v>
      </c>
      <c r="U4" s="29">
        <v>29341979</v>
      </c>
    </row>
    <row r="6" spans="2:21" hidden="1" x14ac:dyDescent="0.25"/>
    <row r="7" spans="2:21" hidden="1" x14ac:dyDescent="0.25"/>
    <row r="8" spans="2:21" hidden="1" x14ac:dyDescent="0.25"/>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2</v>
      </c>
      <c r="D371" s="15" t="s">
        <v>10</v>
      </c>
      <c r="E371" s="16">
        <f>DSUM(A1:U366,F1,D370:D371)</f>
        <v>5.5979999999999999</v>
      </c>
      <c r="F371" s="16" t="s">
        <v>10</v>
      </c>
      <c r="G371" s="16" t="s">
        <v>1638</v>
      </c>
      <c r="H371" s="16">
        <f>DCOUNTA(A1:U366,G1,F370:G371)</f>
        <v>2</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1</v>
      </c>
      <c r="D387" s="15" t="s">
        <v>44</v>
      </c>
      <c r="E387" s="16">
        <f>DSUM(A1:U366,F1,D386:D387)</f>
        <v>6.3369999999999997</v>
      </c>
      <c r="F387" s="16" t="s">
        <v>44</v>
      </c>
      <c r="G387" s="16" t="s">
        <v>1638</v>
      </c>
      <c r="H387" s="16">
        <f>DCOUNTA(A1:U366,G1,F386:G387)</f>
        <v>1</v>
      </c>
      <c r="I387" s="16" t="s">
        <v>44</v>
      </c>
      <c r="J387" s="16" t="s">
        <v>1592</v>
      </c>
      <c r="K387" s="16">
        <f>DCOUNTA(A1:U366,J1,I386:J387)</f>
        <v>1</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2</v>
      </c>
      <c r="D390" s="19" t="s">
        <v>4699</v>
      </c>
      <c r="E390" s="19">
        <f>E371</f>
        <v>5.5979999999999999</v>
      </c>
      <c r="F390" s="18">
        <f>H371</f>
        <v>2</v>
      </c>
      <c r="G390" s="18">
        <f>K371</f>
        <v>0</v>
      </c>
      <c r="H390" s="16"/>
      <c r="I390" s="16"/>
      <c r="J390" s="16"/>
      <c r="K390" s="16"/>
      <c r="L390" s="16"/>
      <c r="M390" s="16"/>
      <c r="N390" s="16"/>
      <c r="O390" s="17"/>
      <c r="P390" s="16"/>
      <c r="Q390" s="16"/>
      <c r="R390" s="16"/>
      <c r="S390" s="16"/>
      <c r="T390" s="16"/>
      <c r="U390" s="16"/>
    </row>
    <row r="391" spans="2:52" s="15" customFormat="1" ht="15.75" x14ac:dyDescent="0.3">
      <c r="C391" s="18">
        <f>C387</f>
        <v>1</v>
      </c>
      <c r="D391" s="19" t="s">
        <v>4703</v>
      </c>
      <c r="E391" s="19">
        <f>E387</f>
        <v>6.3369999999999997</v>
      </c>
      <c r="F391" s="18">
        <f>H387</f>
        <v>1</v>
      </c>
      <c r="G391" s="18">
        <f>K387</f>
        <v>1</v>
      </c>
      <c r="H391" s="16"/>
      <c r="I391" s="16"/>
      <c r="J391" s="16"/>
      <c r="K391" s="16"/>
      <c r="L391" s="16"/>
      <c r="M391" s="16"/>
      <c r="N391" s="16"/>
      <c r="O391" s="17"/>
      <c r="P391" s="16"/>
      <c r="Q391" s="16"/>
      <c r="R391" s="16"/>
      <c r="S391" s="16"/>
      <c r="T391" s="16"/>
      <c r="U391" s="16"/>
    </row>
    <row r="392" spans="2:52" s="15" customFormat="1" ht="15.75" x14ac:dyDescent="0.3">
      <c r="C392" s="20"/>
      <c r="D392" s="25" t="s">
        <v>4704</v>
      </c>
      <c r="E392" s="25">
        <f>E390</f>
        <v>5.5979999999999999</v>
      </c>
      <c r="F392" s="20"/>
      <c r="G392" s="16"/>
      <c r="H392" s="16"/>
      <c r="I392" s="16"/>
      <c r="J392" s="16"/>
      <c r="K392" s="16"/>
      <c r="L392" s="16"/>
      <c r="M392" s="16"/>
      <c r="N392" s="16"/>
      <c r="O392" s="17"/>
      <c r="P392" s="16"/>
      <c r="Q392" s="16"/>
      <c r="R392" s="16"/>
      <c r="S392" s="16"/>
      <c r="T392" s="16"/>
      <c r="U392" s="16"/>
    </row>
    <row r="393" spans="2:52" s="15" customFormat="1" ht="15.75" x14ac:dyDescent="0.3">
      <c r="C393" s="20"/>
      <c r="D393" s="25" t="s">
        <v>4705</v>
      </c>
      <c r="E393" s="25">
        <f>E390+E391</f>
        <v>11.934999999999999</v>
      </c>
      <c r="F393" s="16"/>
      <c r="G393" s="16"/>
      <c r="H393" s="16"/>
      <c r="I393" s="16"/>
      <c r="J393" s="16"/>
      <c r="K393" s="16"/>
      <c r="L393" s="16"/>
      <c r="M393" s="16"/>
      <c r="N393" s="16"/>
      <c r="O393" s="16"/>
      <c r="P393" s="16"/>
      <c r="Q393" s="16"/>
      <c r="R393" s="16"/>
      <c r="S393" s="16"/>
      <c r="T393" s="16"/>
      <c r="U393" s="16"/>
    </row>
    <row r="399" spans="2:52" x14ac:dyDescent="0.25">
      <c r="C399" s="15"/>
    </row>
  </sheetData>
  <sortState ref="B2:U5">
    <sortCondition ref="B2:B365"/>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Z400"/>
  <sheetViews>
    <sheetView workbookViewId="0">
      <selection activeCell="B365" sqref="B1:U365"/>
    </sheetView>
  </sheetViews>
  <sheetFormatPr baseColWidth="10" defaultRowHeight="15" x14ac:dyDescent="0.25"/>
  <cols>
    <col min="1" max="1" width="11.42578125" style="21"/>
    <col min="2" max="2" width="11.7109375" style="21" customWidth="1"/>
    <col min="3" max="3" width="18.5703125" style="21" customWidth="1"/>
    <col min="4" max="4" width="34.140625" style="21" customWidth="1"/>
    <col min="5" max="5" width="14.425781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21" x14ac:dyDescent="0.25">
      <c r="B2" s="28" t="s">
        <v>7</v>
      </c>
      <c r="C2" s="28" t="s">
        <v>8</v>
      </c>
      <c r="D2" s="28" t="s">
        <v>9</v>
      </c>
      <c r="E2" s="28" t="s">
        <v>10</v>
      </c>
      <c r="F2" s="29">
        <f>VLOOKUP(N2,Revistas!$B$2:$H$63971,2,FALSE)</f>
        <v>6.3369999999999997</v>
      </c>
      <c r="G2" s="29" t="str">
        <f>VLOOKUP(N2,Revistas!$B$2:$H$63971,3,FALSE)</f>
        <v>Q1</v>
      </c>
      <c r="H2" s="29" t="str">
        <f>VLOOKUP(N2,Revistas!$B$2:$H$63971,4,FALSE)</f>
        <v>CHEMISTRY, PHYSICAL - SCIE;</v>
      </c>
      <c r="I2" s="29" t="str">
        <f>VLOOKUP(N2,Revistas!$B$2:$H$63971,5,FALSE)</f>
        <v>23/146</v>
      </c>
      <c r="J2" s="29" t="str">
        <f>VLOOKUP(N2,Revistas!$B$2:$H$63971,6,FALSE)</f>
        <v>NO</v>
      </c>
      <c r="K2" s="28" t="s">
        <v>11</v>
      </c>
      <c r="L2" s="28" t="s">
        <v>12</v>
      </c>
      <c r="M2" s="29">
        <v>0</v>
      </c>
      <c r="N2" s="29" t="s">
        <v>13</v>
      </c>
      <c r="O2" s="29" t="s">
        <v>14</v>
      </c>
      <c r="P2" s="29">
        <v>2018</v>
      </c>
      <c r="Q2" s="29">
        <v>131</v>
      </c>
      <c r="R2" s="29"/>
      <c r="S2" s="29">
        <v>229</v>
      </c>
      <c r="T2" s="29">
        <v>237</v>
      </c>
      <c r="U2" s="29"/>
    </row>
    <row r="3" spans="2:21" x14ac:dyDescent="0.25">
      <c r="B3" s="28" t="s">
        <v>74</v>
      </c>
      <c r="C3" s="28" t="s">
        <v>75</v>
      </c>
      <c r="D3" s="28" t="s">
        <v>76</v>
      </c>
      <c r="E3" s="28" t="s">
        <v>10</v>
      </c>
      <c r="F3" s="29">
        <f>VLOOKUP(N3,Revistas!$B$2:$H$63971,2,FALSE)</f>
        <v>2.7719999999999998</v>
      </c>
      <c r="G3" s="29" t="str">
        <f>VLOOKUP(N3,Revistas!$B$2:$H$63971,3,FALSE)</f>
        <v>Q2</v>
      </c>
      <c r="H3" s="29" t="str">
        <f>VLOOKUP(N3,Revistas!$B$2:$H$63971,4,FALSE)</f>
        <v>RESPIRATORY SYSTEM - SCIE</v>
      </c>
      <c r="I3" s="29" t="str">
        <f>VLOOKUP(N3,Revistas!$B$2:$H$63971,5,FALSE)</f>
        <v>25/59</v>
      </c>
      <c r="J3" s="29" t="str">
        <f>VLOOKUP(N3,Revistas!$B$2:$H$63971,6,FALSE)</f>
        <v>NO</v>
      </c>
      <c r="K3" s="28" t="s">
        <v>77</v>
      </c>
      <c r="L3" s="28" t="s">
        <v>78</v>
      </c>
      <c r="M3" s="29">
        <v>0</v>
      </c>
      <c r="N3" s="29" t="s">
        <v>79</v>
      </c>
      <c r="O3" s="29"/>
      <c r="P3" s="29">
        <v>2018</v>
      </c>
      <c r="Q3" s="29">
        <v>95</v>
      </c>
      <c r="R3" s="29">
        <v>2</v>
      </c>
      <c r="S3" s="29">
        <v>87</v>
      </c>
      <c r="T3" s="29">
        <v>97</v>
      </c>
      <c r="U3" s="29">
        <v>29045949</v>
      </c>
    </row>
    <row r="4" spans="2:21" x14ac:dyDescent="0.25">
      <c r="B4" s="28" t="s">
        <v>67</v>
      </c>
      <c r="C4" s="28" t="s">
        <v>68</v>
      </c>
      <c r="D4" s="28" t="s">
        <v>69</v>
      </c>
      <c r="E4" s="28" t="s">
        <v>44</v>
      </c>
      <c r="F4" s="29">
        <f>VLOOKUP(N4,Revistas!$B$2:$H$63971,2,FALSE)</f>
        <v>3.226</v>
      </c>
      <c r="G4" s="29" t="str">
        <f>VLOOKUP(N4,Revistas!$B$2:$H$63971,3,FALSE)</f>
        <v>Q2</v>
      </c>
      <c r="H4" s="29" t="str">
        <f>VLOOKUP(N4,Revistas!$B$2:$H$63971,4,FALSE)</f>
        <v>BIOCHEMISTRY &amp; MOLECULAR BIOLOGY - SCIE;</v>
      </c>
      <c r="I4" s="29" t="str">
        <f>VLOOKUP(N4,Revistas!$B$2:$H$63971,5,FALSE)</f>
        <v>116/286</v>
      </c>
      <c r="J4" s="29" t="str">
        <f>VLOOKUP(N4,Revistas!$B$2:$H$63971,6,FALSE)</f>
        <v>NO</v>
      </c>
      <c r="K4" s="28" t="s">
        <v>70</v>
      </c>
      <c r="L4" s="28" t="s">
        <v>71</v>
      </c>
      <c r="M4" s="29">
        <v>0</v>
      </c>
      <c r="N4" s="29" t="s">
        <v>72</v>
      </c>
      <c r="O4" s="29" t="s">
        <v>73</v>
      </c>
      <c r="P4" s="29">
        <v>2018</v>
      </c>
      <c r="Q4" s="29">
        <v>19</v>
      </c>
      <c r="R4" s="29">
        <v>1</v>
      </c>
      <c r="S4" s="29"/>
      <c r="T4" s="29">
        <v>69</v>
      </c>
      <c r="U4" s="29"/>
    </row>
    <row r="5" spans="2:21" x14ac:dyDescent="0.25">
      <c r="B5" s="28" t="s">
        <v>86</v>
      </c>
      <c r="C5" s="28" t="s">
        <v>87</v>
      </c>
      <c r="D5" s="28" t="s">
        <v>88</v>
      </c>
      <c r="E5" s="28" t="s">
        <v>10</v>
      </c>
      <c r="F5" s="29" t="str">
        <f>VLOOKUP(N5,Revistas!$B$2:$H$63971,2,FALSE)</f>
        <v>NO TIENE</v>
      </c>
      <c r="G5" s="29" t="str">
        <f>VLOOKUP(N5,Revistas!$B$2:$H$63971,3,FALSE)</f>
        <v>NO TIENE</v>
      </c>
      <c r="H5" s="29" t="str">
        <f>VLOOKUP(N5,Revistas!$B$2:$H$63971,4,FALSE)</f>
        <v>NO TIENE</v>
      </c>
      <c r="I5" s="29" t="str">
        <f>VLOOKUP(N5,Revistas!$B$2:$H$63971,5,FALSE)</f>
        <v>NO TIENE</v>
      </c>
      <c r="J5" s="29" t="str">
        <f>VLOOKUP(N5,Revistas!$B$2:$H$63971,6,FALSE)</f>
        <v>NO</v>
      </c>
      <c r="K5" s="28" t="s">
        <v>89</v>
      </c>
      <c r="L5" s="28" t="s">
        <v>90</v>
      </c>
      <c r="M5" s="29">
        <v>0</v>
      </c>
      <c r="N5" s="29" t="s">
        <v>91</v>
      </c>
      <c r="O5" s="29" t="s">
        <v>73</v>
      </c>
      <c r="P5" s="29">
        <v>2018</v>
      </c>
      <c r="Q5" s="29">
        <v>223</v>
      </c>
      <c r="R5" s="29">
        <v>1</v>
      </c>
      <c r="S5" s="29">
        <v>47</v>
      </c>
      <c r="T5" s="29">
        <v>61</v>
      </c>
      <c r="U5" s="29">
        <v>28702736</v>
      </c>
    </row>
    <row r="6" spans="2:21" x14ac:dyDescent="0.25">
      <c r="B6" s="28" t="s">
        <v>93</v>
      </c>
      <c r="C6" s="28" t="s">
        <v>92</v>
      </c>
      <c r="D6" s="28" t="s">
        <v>94</v>
      </c>
      <c r="E6" s="28" t="s">
        <v>44</v>
      </c>
      <c r="F6" s="29">
        <f>VLOOKUP(N6,Revistas!$B$2:$H$63971,2,FALSE)</f>
        <v>1.125</v>
      </c>
      <c r="G6" s="29" t="str">
        <f>VLOOKUP(N6,Revistas!$B$2:$H$63971,3,FALSE)</f>
        <v>Q3</v>
      </c>
      <c r="H6" s="29" t="str">
        <f>VLOOKUP(N6,Revistas!$B$2:$H$63971,4,FALSE)</f>
        <v>MEDICINA, GENERAL &amp; INTERNAL</v>
      </c>
      <c r="I6" s="29" t="str">
        <f>VLOOKUP(N6,Revistas!$B$2:$H$63971,5,FALSE)</f>
        <v>91/154</v>
      </c>
      <c r="J6" s="29" t="str">
        <f>VLOOKUP(N6,Revistas!$B$2:$H$63971,6,FALSE)</f>
        <v>NO</v>
      </c>
      <c r="K6" s="28" t="s">
        <v>97</v>
      </c>
      <c r="L6" s="28"/>
      <c r="M6" s="29" t="s">
        <v>140</v>
      </c>
      <c r="N6" s="29" t="s">
        <v>98</v>
      </c>
      <c r="O6" s="29" t="s">
        <v>96</v>
      </c>
      <c r="P6" s="29">
        <v>2018</v>
      </c>
      <c r="Q6" s="29">
        <v>150</v>
      </c>
      <c r="R6" s="29">
        <v>7</v>
      </c>
      <c r="S6" s="29" t="s">
        <v>95</v>
      </c>
      <c r="T6" s="29"/>
      <c r="U6" s="29">
        <v>29096968</v>
      </c>
    </row>
    <row r="7" spans="2:21" x14ac:dyDescent="0.25">
      <c r="B7" s="28" t="s">
        <v>61</v>
      </c>
      <c r="C7" s="28" t="s">
        <v>62</v>
      </c>
      <c r="D7" s="28" t="s">
        <v>63</v>
      </c>
      <c r="E7" s="28" t="s">
        <v>44</v>
      </c>
      <c r="F7" s="29">
        <f>VLOOKUP(N7,Revistas!$B$2:$H$63971,2,FALSE)</f>
        <v>2.581</v>
      </c>
      <c r="G7" s="29" t="str">
        <f>VLOOKUP(N7,Revistas!$B$2:$H$63971,3,FALSE)</f>
        <v>Q2</v>
      </c>
      <c r="H7" s="29" t="str">
        <f>VLOOKUP(N7,Revistas!$B$2:$H$63971,4,FALSE)</f>
        <v>CLINICAL NEUROLOGY - SCIE</v>
      </c>
      <c r="I7" s="29" t="str">
        <f>VLOOKUP(N7,Revistas!$B$2:$H$63971,5,FALSE)</f>
        <v>90/194</v>
      </c>
      <c r="J7" s="29" t="str">
        <f>VLOOKUP(N7,Revistas!$B$2:$H$63971,6,FALSE)</f>
        <v>NO</v>
      </c>
      <c r="K7" s="28" t="s">
        <v>64</v>
      </c>
      <c r="L7" s="28" t="s">
        <v>65</v>
      </c>
      <c r="M7" s="29">
        <v>0</v>
      </c>
      <c r="N7" s="29" t="s">
        <v>66</v>
      </c>
      <c r="O7" s="29"/>
      <c r="P7" s="29">
        <v>2018</v>
      </c>
      <c r="Q7" s="29">
        <v>11</v>
      </c>
      <c r="R7" s="29"/>
      <c r="S7" s="29">
        <v>571</v>
      </c>
      <c r="T7" s="29">
        <v>587</v>
      </c>
      <c r="U7" s="29">
        <v>29588615</v>
      </c>
    </row>
    <row r="8" spans="2:21" x14ac:dyDescent="0.25">
      <c r="B8" s="28" t="s">
        <v>34</v>
      </c>
      <c r="C8" s="28" t="s">
        <v>35</v>
      </c>
      <c r="D8" s="28" t="s">
        <v>36</v>
      </c>
      <c r="E8" s="28" t="s">
        <v>10</v>
      </c>
      <c r="F8" s="29">
        <f>VLOOKUP(N8,Revistas!$B$2:$H$63971,2,FALSE)</f>
        <v>2.1030000000000002</v>
      </c>
      <c r="G8" s="29" t="str">
        <f>VLOOKUP(N8,Revistas!$B$2:$H$63971,3,FALSE)</f>
        <v>Q3</v>
      </c>
      <c r="H8" s="29" t="str">
        <f>VLOOKUP(N8,Revistas!$B$2:$H$63971,4,FALSE)</f>
        <v>CLINICAL NEUROLOGY</v>
      </c>
      <c r="I8" s="29" t="str">
        <f>VLOOKUP(N8,Revistas!$B$2:$H$63971,5,FALSE)</f>
        <v>114/194</v>
      </c>
      <c r="J8" s="29" t="str">
        <f>VLOOKUP(N8,Revistas!$B$2:$H$63971,6,FALSE)</f>
        <v>NO</v>
      </c>
      <c r="K8" s="28" t="s">
        <v>37</v>
      </c>
      <c r="L8" s="28" t="s">
        <v>38</v>
      </c>
      <c r="M8" s="29">
        <v>0</v>
      </c>
      <c r="N8" s="29" t="s">
        <v>39</v>
      </c>
      <c r="O8" s="29" t="s">
        <v>33</v>
      </c>
      <c r="P8" s="29">
        <v>2018</v>
      </c>
      <c r="Q8" s="29">
        <v>33</v>
      </c>
      <c r="R8" s="29">
        <v>2</v>
      </c>
      <c r="S8" s="29">
        <v>98</v>
      </c>
      <c r="T8" s="29">
        <v>106</v>
      </c>
      <c r="U8" s="29">
        <v>27452617</v>
      </c>
    </row>
    <row r="9" spans="2:21" x14ac:dyDescent="0.25">
      <c r="B9" s="28" t="s">
        <v>22</v>
      </c>
      <c r="C9" s="28" t="s">
        <v>23</v>
      </c>
      <c r="D9" s="28" t="s">
        <v>17</v>
      </c>
      <c r="E9" s="28" t="s">
        <v>24</v>
      </c>
      <c r="F9" s="29">
        <f>VLOOKUP(N9,Revistas!$B$2:$H$63971,2,FALSE)</f>
        <v>3.1259999999999999</v>
      </c>
      <c r="G9" s="29" t="str">
        <f>VLOOKUP(N9,Revistas!$B$2:$H$63971,3,FALSE)</f>
        <v>Q2</v>
      </c>
      <c r="H9" s="29" t="str">
        <f>VLOOKUP(N9,Revistas!$B$2:$H$63971,4,FALSE)</f>
        <v>INFECTIOUS DISEASES - SCIE</v>
      </c>
      <c r="I9" s="29" t="str">
        <f>VLOOKUP(N9,Revistas!$B$2:$H$63971,5,FALSE)</f>
        <v>32/84</v>
      </c>
      <c r="J9" s="29" t="str">
        <f>VLOOKUP(N9,Revistas!$B$2:$H$63971,6,FALSE)</f>
        <v>NO</v>
      </c>
      <c r="K9" s="28" t="s">
        <v>25</v>
      </c>
      <c r="L9" s="28" t="s">
        <v>26</v>
      </c>
      <c r="M9" s="29">
        <v>1</v>
      </c>
      <c r="N9" s="29" t="s">
        <v>20</v>
      </c>
      <c r="O9" s="29" t="s">
        <v>21</v>
      </c>
      <c r="P9" s="29">
        <v>2018</v>
      </c>
      <c r="Q9" s="29">
        <v>98</v>
      </c>
      <c r="R9" s="29">
        <v>4</v>
      </c>
      <c r="S9" s="29">
        <v>380</v>
      </c>
      <c r="T9" s="29">
        <v>381</v>
      </c>
      <c r="U9" s="29">
        <v>29225055</v>
      </c>
    </row>
    <row r="10" spans="2:21" x14ac:dyDescent="0.25">
      <c r="B10" s="28" t="s">
        <v>15</v>
      </c>
      <c r="C10" s="28" t="s">
        <v>16</v>
      </c>
      <c r="D10" s="28" t="s">
        <v>17</v>
      </c>
      <c r="E10" s="28" t="s">
        <v>10</v>
      </c>
      <c r="F10" s="29">
        <f>VLOOKUP(N10,Revistas!$B$2:$H$63971,2,FALSE)</f>
        <v>3.1259999999999999</v>
      </c>
      <c r="G10" s="29" t="str">
        <f>VLOOKUP(N10,Revistas!$B$2:$H$63971,3,FALSE)</f>
        <v>Q2</v>
      </c>
      <c r="H10" s="29" t="str">
        <f>VLOOKUP(N10,Revistas!$B$2:$H$63971,4,FALSE)</f>
        <v>INFECTIOUS DISEASES - SCIE</v>
      </c>
      <c r="I10" s="29" t="str">
        <f>VLOOKUP(N10,Revistas!$B$2:$H$63971,5,FALSE)</f>
        <v>32/84</v>
      </c>
      <c r="J10" s="29" t="str">
        <f>VLOOKUP(N10,Revistas!$B$2:$H$63971,6,FALSE)</f>
        <v>NO</v>
      </c>
      <c r="K10" s="28" t="s">
        <v>18</v>
      </c>
      <c r="L10" s="28" t="s">
        <v>19</v>
      </c>
      <c r="M10" s="29">
        <v>3</v>
      </c>
      <c r="N10" s="29" t="s">
        <v>20</v>
      </c>
      <c r="O10" s="29" t="s">
        <v>21</v>
      </c>
      <c r="P10" s="29">
        <v>2018</v>
      </c>
      <c r="Q10" s="29">
        <v>98</v>
      </c>
      <c r="R10" s="29">
        <v>4</v>
      </c>
      <c r="S10" s="29">
        <v>365</v>
      </c>
      <c r="T10" s="29">
        <v>368</v>
      </c>
      <c r="U10" s="29">
        <v>29107630</v>
      </c>
    </row>
    <row r="11" spans="2:21" x14ac:dyDescent="0.25">
      <c r="B11" s="28" t="s">
        <v>41</v>
      </c>
      <c r="C11" s="28" t="s">
        <v>42</v>
      </c>
      <c r="D11" s="28" t="s">
        <v>43</v>
      </c>
      <c r="E11" s="28" t="s">
        <v>44</v>
      </c>
      <c r="F11" s="29">
        <f>VLOOKUP(N11,Revistas!$B$2:$H$63971,2,FALSE)</f>
        <v>2.4950000000000001</v>
      </c>
      <c r="G11" s="29" t="str">
        <f>VLOOKUP(N11,Revistas!$B$2:$H$63971,3,FALSE)</f>
        <v>Q2</v>
      </c>
      <c r="H11" s="29" t="str">
        <f>VLOOKUP(N11,Revistas!$B$2:$H$63971,4,FALSE)</f>
        <v>ANESTHESIOLOGY - SCIE;</v>
      </c>
      <c r="I11" s="29" t="str">
        <f>VLOOKUP(N11,Revistas!$B$2:$H$63971,5,FALSE)</f>
        <v>13 DE 31</v>
      </c>
      <c r="J11" s="29" t="str">
        <f>VLOOKUP(N11,Revistas!$B$2:$H$63971,6,FALSE)</f>
        <v>NO</v>
      </c>
      <c r="K11" s="28" t="s">
        <v>45</v>
      </c>
      <c r="L11" s="28" t="s">
        <v>46</v>
      </c>
      <c r="M11" s="29">
        <v>0</v>
      </c>
      <c r="N11" s="29" t="s">
        <v>47</v>
      </c>
      <c r="O11" s="29" t="s">
        <v>33</v>
      </c>
      <c r="P11" s="29">
        <v>2018</v>
      </c>
      <c r="Q11" s="29">
        <v>18</v>
      </c>
      <c r="R11" s="29">
        <v>3</v>
      </c>
      <c r="S11" s="29">
        <v>388</v>
      </c>
      <c r="T11" s="29">
        <v>409</v>
      </c>
      <c r="U11" s="29">
        <v>28557358</v>
      </c>
    </row>
    <row r="12" spans="2:21" x14ac:dyDescent="0.25">
      <c r="B12" s="28" t="s">
        <v>27</v>
      </c>
      <c r="C12" s="28" t="s">
        <v>28</v>
      </c>
      <c r="D12" s="28" t="s">
        <v>29</v>
      </c>
      <c r="E12" s="28" t="s">
        <v>24</v>
      </c>
      <c r="F12" s="29">
        <f>VLOOKUP(N12,Revistas!$B$2:$H$63971,2,FALSE)</f>
        <v>1.1399999999999999</v>
      </c>
      <c r="G12" s="29" t="str">
        <f>VLOOKUP(N12,Revistas!$B$2:$H$63971,3,FALSE)</f>
        <v>Q3</v>
      </c>
      <c r="H12" s="29" t="str">
        <f>VLOOKUP(N12,Revistas!$B$2:$H$63971,4,FALSE)</f>
        <v>PEDIATRICS - SCIE</v>
      </c>
      <c r="I12" s="29" t="str">
        <f>VLOOKUP(N12,Revistas!$B$2:$H$63971,5,FALSE)</f>
        <v>88/121/</v>
      </c>
      <c r="J12" s="29" t="str">
        <f>VLOOKUP(N12,Revistas!$B$2:$H$63971,6,FALSE)</f>
        <v>NO</v>
      </c>
      <c r="K12" s="28" t="s">
        <v>30</v>
      </c>
      <c r="L12" s="28" t="s">
        <v>31</v>
      </c>
      <c r="M12" s="29">
        <v>0</v>
      </c>
      <c r="N12" s="29" t="s">
        <v>32</v>
      </c>
      <c r="O12" s="29" t="s">
        <v>33</v>
      </c>
      <c r="P12" s="29">
        <v>2018</v>
      </c>
      <c r="Q12" s="29">
        <v>88</v>
      </c>
      <c r="R12" s="29">
        <v>3</v>
      </c>
      <c r="S12" s="29">
        <v>167</v>
      </c>
      <c r="T12" s="29">
        <v>169</v>
      </c>
      <c r="U12" s="29">
        <v>28551303</v>
      </c>
    </row>
    <row r="13" spans="2:21" x14ac:dyDescent="0.25">
      <c r="B13" s="28" t="s">
        <v>115</v>
      </c>
      <c r="C13" s="28" t="s">
        <v>114</v>
      </c>
      <c r="D13" s="28" t="s">
        <v>116</v>
      </c>
      <c r="E13" s="28" t="s">
        <v>10</v>
      </c>
      <c r="F13" s="29">
        <f>VLOOKUP(N13,Revistas!$B$2:$H$63971,2,FALSE)</f>
        <v>1.841</v>
      </c>
      <c r="G13" s="29" t="str">
        <f>VLOOKUP(N13,Revistas!$B$2:$H$63971,3,FALSE)</f>
        <v>Q2</v>
      </c>
      <c r="H13" s="29" t="str">
        <f>VLOOKUP(N13,Revistas!$B$2:$H$63971,4,FALSE)</f>
        <v>SPORT SCIENCES - SCIE;</v>
      </c>
      <c r="I13" s="29" t="str">
        <f>VLOOKUP(N13,Revistas!$B$2:$H$63971,5,FALSE)</f>
        <v>32/81</v>
      </c>
      <c r="J13" s="29" t="str">
        <f>VLOOKUP(N13,Revistas!$B$2:$H$63971,6,FALSE)</f>
        <v>NO</v>
      </c>
      <c r="K13" s="28" t="s">
        <v>119</v>
      </c>
      <c r="L13" s="28"/>
      <c r="M13" s="29" t="s">
        <v>140</v>
      </c>
      <c r="N13" s="29" t="s">
        <v>120</v>
      </c>
      <c r="O13" s="29" t="s">
        <v>118</v>
      </c>
      <c r="P13" s="29">
        <v>2018</v>
      </c>
      <c r="Q13" s="29">
        <v>58</v>
      </c>
      <c r="R13" s="29"/>
      <c r="S13" s="29" t="s">
        <v>117</v>
      </c>
      <c r="T13" s="29"/>
      <c r="U13" s="29">
        <v>29408163</v>
      </c>
    </row>
    <row r="14" spans="2:21" x14ac:dyDescent="0.25">
      <c r="B14" s="28" t="s">
        <v>109</v>
      </c>
      <c r="C14" s="28" t="s">
        <v>108</v>
      </c>
      <c r="D14" s="28" t="s">
        <v>3756</v>
      </c>
      <c r="E14" s="28" t="s">
        <v>10</v>
      </c>
      <c r="F14" s="29">
        <f>VLOOKUP(N14,Revistas!$B$2:$H$63971,2,FALSE)</f>
        <v>2.1030000000000002</v>
      </c>
      <c r="G14" s="29" t="str">
        <f>VLOOKUP(N14,Revistas!$B$2:$H$63971,3,FALSE)</f>
        <v>Q3</v>
      </c>
      <c r="H14" s="29" t="str">
        <f>VLOOKUP(N14,Revistas!$B$2:$H$63971,4,FALSE)</f>
        <v>CLINICAL NEUROLOGY</v>
      </c>
      <c r="I14" s="29" t="str">
        <f>VLOOKUP(N14,Revistas!$B$2:$H$63971,5,FALSE)</f>
        <v>114/194</v>
      </c>
      <c r="J14" s="29" t="str">
        <f>VLOOKUP(N14,Revistas!$B$2:$H$63971,6,FALSE)</f>
        <v>NO</v>
      </c>
      <c r="K14" s="28" t="s">
        <v>112</v>
      </c>
      <c r="L14" s="28"/>
      <c r="M14" s="29" t="s">
        <v>140</v>
      </c>
      <c r="N14" s="29" t="s">
        <v>40</v>
      </c>
      <c r="O14" s="29" t="s">
        <v>111</v>
      </c>
      <c r="P14" s="29">
        <v>2018</v>
      </c>
      <c r="Q14" s="29">
        <v>33</v>
      </c>
      <c r="R14" s="29">
        <v>3</v>
      </c>
      <c r="S14" s="29" t="s">
        <v>110</v>
      </c>
      <c r="T14" s="29"/>
      <c r="U14" s="29">
        <v>28454990</v>
      </c>
    </row>
    <row r="15" spans="2:21" x14ac:dyDescent="0.25">
      <c r="B15" s="28" t="s">
        <v>128</v>
      </c>
      <c r="C15" s="28" t="s">
        <v>4337</v>
      </c>
      <c r="D15" s="28" t="s">
        <v>4343</v>
      </c>
      <c r="E15" s="28" t="s">
        <v>10</v>
      </c>
      <c r="F15" s="29" t="str">
        <f>VLOOKUP(N15,Revistas!$B$2:$H$63971,2,FALSE)</f>
        <v>NO TIENE</v>
      </c>
      <c r="G15" s="29" t="str">
        <f>VLOOKUP(N15,Revistas!$B$2:$H$63971,3,FALSE)</f>
        <v>NO TIENE</v>
      </c>
      <c r="H15" s="29" t="str">
        <f>VLOOKUP(N15,Revistas!$B$2:$H$63971,4,FALSE)</f>
        <v>NO TIENE</v>
      </c>
      <c r="I15" s="29" t="str">
        <f>VLOOKUP(N15,Revistas!$B$2:$H$63971,5,FALSE)</f>
        <v>NO TIENE</v>
      </c>
      <c r="J15" s="29" t="str">
        <f>VLOOKUP(N15,Revistas!$B$2:$H$63971,6,FALSE)</f>
        <v>NO</v>
      </c>
      <c r="K15" s="28" t="s">
        <v>131</v>
      </c>
      <c r="L15" s="28"/>
      <c r="M15" s="29" t="s">
        <v>140</v>
      </c>
      <c r="N15" s="29" t="s">
        <v>132</v>
      </c>
      <c r="O15" s="29" t="s">
        <v>130</v>
      </c>
      <c r="P15" s="29">
        <v>2018</v>
      </c>
      <c r="Q15" s="29"/>
      <c r="R15" s="29"/>
      <c r="S15" s="29"/>
      <c r="T15" s="29"/>
      <c r="U15" s="29">
        <v>29496403</v>
      </c>
    </row>
    <row r="16" spans="2:21" x14ac:dyDescent="0.25">
      <c r="B16" s="28" t="s">
        <v>135</v>
      </c>
      <c r="C16" s="28" t="s">
        <v>134</v>
      </c>
      <c r="D16" s="28" t="s">
        <v>136</v>
      </c>
      <c r="E16" s="28" t="s">
        <v>10</v>
      </c>
      <c r="F16" s="29">
        <f>VLOOKUP(N16,Revistas!$B$2:$H$63971,2,FALSE)</f>
        <v>0.80400000000000005</v>
      </c>
      <c r="G16" s="29" t="str">
        <f>VLOOKUP(N16,Revistas!$B$2:$H$63971,3,FALSE)</f>
        <v>Q4</v>
      </c>
      <c r="H16" s="29" t="str">
        <f>VLOOKUP(N16,Revistas!$B$2:$H$63971,4,FALSE)</f>
        <v>REHABILITATION - SCIE</v>
      </c>
      <c r="I16" s="29" t="str">
        <f>VLOOKUP(N16,Revistas!$B$2:$H$63971,5,FALSE)</f>
        <v>54/65</v>
      </c>
      <c r="J16" s="29" t="str">
        <f>VLOOKUP(N16,Revistas!$B$2:$H$63971,6,FALSE)</f>
        <v>NO</v>
      </c>
      <c r="K16" s="28" t="s">
        <v>138</v>
      </c>
      <c r="L16" s="28"/>
      <c r="M16" s="29" t="s">
        <v>140</v>
      </c>
      <c r="N16" s="29" t="s">
        <v>139</v>
      </c>
      <c r="O16" s="29" t="s">
        <v>137</v>
      </c>
      <c r="P16" s="29">
        <v>2018</v>
      </c>
      <c r="Q16" s="29"/>
      <c r="R16" s="29"/>
      <c r="S16" s="30">
        <v>45292</v>
      </c>
      <c r="T16" s="29"/>
      <c r="U16" s="29">
        <v>29338489</v>
      </c>
    </row>
    <row r="17" spans="2:21" x14ac:dyDescent="0.25">
      <c r="B17" s="28" t="s">
        <v>54</v>
      </c>
      <c r="C17" s="28" t="s">
        <v>55</v>
      </c>
      <c r="D17" s="28" t="s">
        <v>56</v>
      </c>
      <c r="E17" s="28" t="s">
        <v>10</v>
      </c>
      <c r="F17" s="29">
        <f>VLOOKUP(N17,Revistas!$B$2:$H$63971,2,FALSE)</f>
        <v>4.2590000000000003</v>
      </c>
      <c r="G17" s="29" t="str">
        <f>VLOOKUP(N17,Revistas!$B$2:$H$63971,3,FALSE)</f>
        <v>Q1</v>
      </c>
      <c r="H17" s="29" t="str">
        <f>VLOOKUP(N17,Revistas!$B$2:$H$63971,4,FALSE)</f>
        <v>MULTIDISCIPLINARY SCIENCES</v>
      </c>
      <c r="I17" s="29" t="str">
        <f>VLOOKUP(N17,Revistas!$B$2:$H$63971,5,FALSE)</f>
        <v>10 DE 64</v>
      </c>
      <c r="J17" s="29" t="str">
        <f>VLOOKUP(N17,Revistas!$B$2:$H$63971,6,FALSE)</f>
        <v>NO</v>
      </c>
      <c r="K17" s="28" t="s">
        <v>57</v>
      </c>
      <c r="L17" s="28" t="s">
        <v>58</v>
      </c>
      <c r="M17" s="29">
        <v>0</v>
      </c>
      <c r="N17" s="29" t="s">
        <v>59</v>
      </c>
      <c r="O17" s="29" t="s">
        <v>60</v>
      </c>
      <c r="P17" s="29">
        <v>2018</v>
      </c>
      <c r="Q17" s="29">
        <v>8</v>
      </c>
      <c r="R17" s="29"/>
      <c r="S17" s="29"/>
      <c r="T17" s="29">
        <v>1492</v>
      </c>
      <c r="U17" s="29">
        <v>29367736</v>
      </c>
    </row>
    <row r="18" spans="2:21" x14ac:dyDescent="0.25">
      <c r="B18" s="28" t="s">
        <v>48</v>
      </c>
      <c r="C18" s="28" t="s">
        <v>49</v>
      </c>
      <c r="D18" s="28" t="s">
        <v>50</v>
      </c>
      <c r="E18" s="28" t="s">
        <v>10</v>
      </c>
      <c r="F18" s="29">
        <f>VLOOKUP(N18,Revistas!$B$2:$H$63971,2,FALSE)</f>
        <v>0.74299999999999999</v>
      </c>
      <c r="G18" s="29" t="str">
        <f>VLOOKUP(N18,Revistas!$B$2:$H$63971,3,FALSE)</f>
        <v>Q4</v>
      </c>
      <c r="H18" s="29" t="str">
        <f>VLOOKUP(N18,Revistas!$B$2:$H$63971,4,FALSE)</f>
        <v>CLINICAL NEUROLOGY</v>
      </c>
      <c r="I18" s="29" t="str">
        <f>VLOOKUP(N18,Revistas!$B$2:$H$63971,5,FALSE)</f>
        <v>177/194</v>
      </c>
      <c r="J18" s="29" t="str">
        <f>VLOOKUP(N18,Revistas!$B$2:$H$63971,6,FALSE)</f>
        <v>NO</v>
      </c>
      <c r="K18" s="28" t="s">
        <v>51</v>
      </c>
      <c r="L18" s="28" t="s">
        <v>52</v>
      </c>
      <c r="M18" s="29">
        <v>0</v>
      </c>
      <c r="N18" s="29" t="s">
        <v>53</v>
      </c>
      <c r="O18" s="30">
        <v>36923</v>
      </c>
      <c r="P18" s="29">
        <v>2018</v>
      </c>
      <c r="Q18" s="29">
        <v>66</v>
      </c>
      <c r="R18" s="29">
        <v>3</v>
      </c>
      <c r="S18" s="29">
        <v>69</v>
      </c>
      <c r="T18" s="29">
        <v>80</v>
      </c>
      <c r="U18" s="29">
        <v>29368325</v>
      </c>
    </row>
    <row r="19" spans="2:21" x14ac:dyDescent="0.25">
      <c r="B19" s="28" t="s">
        <v>102</v>
      </c>
      <c r="C19" s="28" t="s">
        <v>101</v>
      </c>
      <c r="D19" s="28" t="s">
        <v>103</v>
      </c>
      <c r="E19" s="28" t="s">
        <v>10</v>
      </c>
      <c r="F19" s="29">
        <f>VLOOKUP(N19,Revistas!$B$2:$H$63971,2,FALSE)</f>
        <v>2.0750000000000002</v>
      </c>
      <c r="G19" s="29" t="str">
        <f>VLOOKUP(N19,Revistas!$B$2:$H$63971,3,FALSE)</f>
        <v>Q2</v>
      </c>
      <c r="H19" s="29" t="str">
        <f>VLOOKUP(N19,Revistas!$B$2:$H$63971,4,FALSE)</f>
        <v>PUBLIC, ENVIRONMENTAL &amp; OCCUPATIONAL HEALTH - SCIE;</v>
      </c>
      <c r="I19" s="29" t="str">
        <f>VLOOKUP(N19,Revistas!$B$2:$H$63971,5,FALSE)</f>
        <v>72/176</v>
      </c>
      <c r="J19" s="29" t="str">
        <f>VLOOKUP(N19,Revistas!$B$2:$H$63971,6,FALSE)</f>
        <v>NO</v>
      </c>
      <c r="K19" s="28" t="s">
        <v>106</v>
      </c>
      <c r="L19" s="28"/>
      <c r="M19" s="29" t="s">
        <v>140</v>
      </c>
      <c r="N19" s="29" t="s">
        <v>107</v>
      </c>
      <c r="O19" s="29" t="s">
        <v>105</v>
      </c>
      <c r="P19" s="29">
        <v>2018</v>
      </c>
      <c r="Q19" s="29">
        <v>146</v>
      </c>
      <c r="R19" s="29">
        <v>5</v>
      </c>
      <c r="S19" s="29" t="s">
        <v>104</v>
      </c>
      <c r="T19" s="29"/>
      <c r="U19" s="29">
        <v>29458443</v>
      </c>
    </row>
    <row r="20" spans="2:21" x14ac:dyDescent="0.25">
      <c r="B20" s="28" t="s">
        <v>122</v>
      </c>
      <c r="C20" s="28" t="s">
        <v>121</v>
      </c>
      <c r="D20" s="28" t="s">
        <v>4341</v>
      </c>
      <c r="E20" s="28" t="s">
        <v>10</v>
      </c>
      <c r="F20" s="29">
        <f>VLOOKUP(N20,Revistas!$B$2:$H$63971,2,FALSE)</f>
        <v>2</v>
      </c>
      <c r="G20" s="29" t="str">
        <f>VLOOKUP(N20,Revistas!$B$2:$H$63971,3,FALSE)</f>
        <v>Q2</v>
      </c>
      <c r="H20" s="29" t="str">
        <f>VLOOKUP(N20,Revistas!$B$2:$H$63971,4,FALSE)</f>
        <v>OPHTHALMOLOGY - SCIE;</v>
      </c>
      <c r="I20" s="29" t="str">
        <f>VLOOKUP(N20,Revistas!$B$2:$H$63971,5,FALSE)</f>
        <v>27/59</v>
      </c>
      <c r="J20" s="29" t="str">
        <f>VLOOKUP(N20,Revistas!$B$2:$H$63971,6,FALSE)</f>
        <v>NO</v>
      </c>
      <c r="K20" s="28" t="s">
        <v>125</v>
      </c>
      <c r="L20" s="28"/>
      <c r="M20" s="29" t="s">
        <v>140</v>
      </c>
      <c r="N20" s="29" t="s">
        <v>126</v>
      </c>
      <c r="O20" s="29" t="s">
        <v>124</v>
      </c>
      <c r="P20" s="29">
        <v>2018</v>
      </c>
      <c r="Q20" s="29">
        <v>38</v>
      </c>
      <c r="R20" s="29">
        <v>1</v>
      </c>
      <c r="S20" s="34">
        <v>43441</v>
      </c>
      <c r="T20" s="29"/>
      <c r="U20" s="29">
        <v>28885450</v>
      </c>
    </row>
    <row r="21" spans="2:21" x14ac:dyDescent="0.25">
      <c r="B21" s="28" t="s">
        <v>80</v>
      </c>
      <c r="C21" s="28" t="s">
        <v>81</v>
      </c>
      <c r="D21" s="28" t="s">
        <v>82</v>
      </c>
      <c r="E21" s="28" t="s">
        <v>10</v>
      </c>
      <c r="F21" s="29">
        <f>VLOOKUP(N21,Revistas!$B$2:$H$63971,2,FALSE)</f>
        <v>1.821</v>
      </c>
      <c r="G21" s="29" t="str">
        <f>VLOOKUP(N21,Revistas!$B$2:$H$63971,3,FALSE)</f>
        <v>Q2</v>
      </c>
      <c r="H21" s="29" t="str">
        <f>VLOOKUP(N21,Revistas!$B$2:$H$63971,4,FALSE)</f>
        <v>PHYSICS, MULTIDISCIPLINARY - SCIE</v>
      </c>
      <c r="I21" s="29" t="str">
        <f>VLOOKUP(N21,Revistas!$B$2:$H$63971,5,FALSE)</f>
        <v>26/79</v>
      </c>
      <c r="J21" s="29" t="str">
        <f>VLOOKUP(N21,Revistas!$B$2:$H$63971,6,FALSE)</f>
        <v>NO</v>
      </c>
      <c r="K21" s="28" t="s">
        <v>83</v>
      </c>
      <c r="L21" s="28" t="s">
        <v>84</v>
      </c>
      <c r="M21" s="29">
        <v>0</v>
      </c>
      <c r="N21" s="29" t="s">
        <v>85</v>
      </c>
      <c r="O21" s="29" t="s">
        <v>73</v>
      </c>
      <c r="P21" s="29">
        <v>2018</v>
      </c>
      <c r="Q21" s="29">
        <v>20</v>
      </c>
      <c r="R21" s="29">
        <v>1</v>
      </c>
      <c r="S21" s="29"/>
      <c r="T21" s="29">
        <v>77</v>
      </c>
      <c r="U21" s="29"/>
    </row>
    <row r="22" spans="2:21" hidden="1" x14ac:dyDescent="0.25"/>
    <row r="23" spans="2:21" hidden="1" x14ac:dyDescent="0.25"/>
    <row r="24" spans="2:21" hidden="1" x14ac:dyDescent="0.25"/>
    <row r="25" spans="2:21" hidden="1" x14ac:dyDescent="0.25"/>
    <row r="26" spans="2:21" hidden="1" x14ac:dyDescent="0.25"/>
    <row r="27" spans="2:21" hidden="1" x14ac:dyDescent="0.25"/>
    <row r="28" spans="2:21" hidden="1" x14ac:dyDescent="0.25"/>
    <row r="29" spans="2:21" hidden="1" x14ac:dyDescent="0.25"/>
    <row r="30" spans="2:21" hidden="1" x14ac:dyDescent="0.25"/>
    <row r="31" spans="2:21" hidden="1" x14ac:dyDescent="0.25"/>
    <row r="32" spans="2:2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14</v>
      </c>
      <c r="D371" s="15" t="s">
        <v>10</v>
      </c>
      <c r="E371" s="16">
        <f>DSUM(A1:U366,F1,D370:D371)</f>
        <v>29.983999999999998</v>
      </c>
      <c r="F371" s="16" t="s">
        <v>10</v>
      </c>
      <c r="G371" s="16" t="s">
        <v>1638</v>
      </c>
      <c r="H371" s="16">
        <f>DCOUNTA(A1:U366,G1,F370:G371)</f>
        <v>2</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2</v>
      </c>
      <c r="D374" s="15" t="s">
        <v>24</v>
      </c>
      <c r="E374" s="16">
        <f>DSUM(A1:U366,F1,D373:D374)</f>
        <v>4.266</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4</v>
      </c>
      <c r="D387" s="15" t="s">
        <v>44</v>
      </c>
      <c r="E387" s="16">
        <f>DSUM(A1:U366,F1,D386:D387)</f>
        <v>9.4269999999999996</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14</v>
      </c>
      <c r="D390" s="19" t="s">
        <v>4699</v>
      </c>
      <c r="E390" s="19">
        <f>E371</f>
        <v>29.983999999999998</v>
      </c>
      <c r="F390" s="18">
        <f>H371</f>
        <v>2</v>
      </c>
      <c r="G390" s="18">
        <f>K371</f>
        <v>0</v>
      </c>
      <c r="H390" s="16"/>
      <c r="I390" s="16"/>
      <c r="J390" s="16"/>
      <c r="K390" s="16"/>
      <c r="L390" s="16"/>
      <c r="M390" s="16"/>
      <c r="N390" s="16"/>
      <c r="O390" s="17"/>
      <c r="P390" s="16"/>
      <c r="Q390" s="16"/>
      <c r="R390" s="16"/>
      <c r="S390" s="16"/>
      <c r="T390" s="16"/>
      <c r="U390" s="16"/>
    </row>
    <row r="391" spans="2:52" s="15" customFormat="1" ht="15.75" x14ac:dyDescent="0.3">
      <c r="C391" s="18">
        <f>C374</f>
        <v>2</v>
      </c>
      <c r="D391" s="19" t="s">
        <v>4700</v>
      </c>
      <c r="E391" s="19">
        <f>E374</f>
        <v>4.266</v>
      </c>
      <c r="F391" s="18">
        <f>H374</f>
        <v>0</v>
      </c>
      <c r="G391" s="18">
        <f>K374</f>
        <v>0</v>
      </c>
      <c r="H391" s="16"/>
      <c r="I391" s="16"/>
      <c r="J391" s="16"/>
      <c r="K391" s="16"/>
      <c r="L391" s="16"/>
      <c r="M391" s="16"/>
      <c r="N391" s="16"/>
      <c r="O391" s="17"/>
      <c r="P391" s="16"/>
      <c r="Q391" s="16"/>
      <c r="R391" s="16"/>
      <c r="S391" s="16"/>
      <c r="T391" s="16"/>
      <c r="U391" s="16"/>
    </row>
    <row r="392" spans="2:52" s="15" customFormat="1" ht="15.75" x14ac:dyDescent="0.3">
      <c r="C392" s="18">
        <f>C387</f>
        <v>4</v>
      </c>
      <c r="D392" s="19" t="s">
        <v>4703</v>
      </c>
      <c r="E392" s="19">
        <f>E387</f>
        <v>9.4269999999999996</v>
      </c>
      <c r="F392" s="18">
        <f>H387</f>
        <v>0</v>
      </c>
      <c r="G392" s="18">
        <f>K387</f>
        <v>0</v>
      </c>
      <c r="H392" s="16"/>
      <c r="I392" s="16"/>
      <c r="J392" s="16"/>
      <c r="K392" s="16"/>
      <c r="L392" s="16"/>
      <c r="M392" s="16"/>
      <c r="N392" s="16"/>
      <c r="O392" s="17"/>
      <c r="P392" s="16"/>
      <c r="Q392" s="16"/>
      <c r="R392" s="16"/>
      <c r="S392" s="16"/>
      <c r="T392" s="16"/>
      <c r="U392" s="16"/>
    </row>
    <row r="393" spans="2:52" s="15" customFormat="1" ht="15.75" x14ac:dyDescent="0.3">
      <c r="C393" s="20"/>
      <c r="D393" s="25" t="s">
        <v>4704</v>
      </c>
      <c r="E393" s="25">
        <f>E390</f>
        <v>29.983999999999998</v>
      </c>
      <c r="F393" s="20"/>
      <c r="G393" s="16"/>
      <c r="H393" s="16"/>
      <c r="I393" s="16"/>
      <c r="J393" s="16"/>
      <c r="K393" s="16"/>
      <c r="L393" s="16"/>
      <c r="M393" s="16"/>
      <c r="N393" s="16"/>
      <c r="O393" s="17"/>
      <c r="P393" s="16"/>
      <c r="Q393" s="16"/>
      <c r="R393" s="16"/>
      <c r="S393" s="16"/>
      <c r="T393" s="16"/>
      <c r="U393" s="16"/>
    </row>
    <row r="394" spans="2:52" s="15" customFormat="1" ht="15.75" x14ac:dyDescent="0.3">
      <c r="C394" s="20"/>
      <c r="D394" s="25" t="s">
        <v>4705</v>
      </c>
      <c r="E394" s="25">
        <f>E390+E391+E392</f>
        <v>43.677</v>
      </c>
      <c r="F394" s="16"/>
      <c r="G394" s="16"/>
      <c r="H394" s="16"/>
      <c r="I394" s="16"/>
      <c r="J394" s="16"/>
      <c r="K394" s="16"/>
      <c r="L394" s="16"/>
      <c r="M394" s="16"/>
      <c r="N394" s="16"/>
      <c r="O394" s="16"/>
      <c r="P394" s="16"/>
      <c r="Q394" s="16"/>
      <c r="R394" s="16"/>
      <c r="S394" s="16"/>
      <c r="T394" s="16"/>
      <c r="U394" s="16"/>
    </row>
    <row r="400" spans="2:52" x14ac:dyDescent="0.25">
      <c r="C400" s="15"/>
    </row>
  </sheetData>
  <sortState ref="B2:U21">
    <sortCondition ref="B2:B365"/>
  </sortState>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Z400"/>
  <sheetViews>
    <sheetView workbookViewId="0">
      <selection activeCell="B365" sqref="B1:U365"/>
    </sheetView>
  </sheetViews>
  <sheetFormatPr baseColWidth="10" defaultRowHeight="15" x14ac:dyDescent="0.25"/>
  <cols>
    <col min="1" max="3" width="11.42578125" style="21"/>
    <col min="4" max="4" width="34.140625" style="21" customWidth="1"/>
    <col min="5" max="5" width="13"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49"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49" x14ac:dyDescent="0.25">
      <c r="B2" s="28" t="s">
        <v>667</v>
      </c>
      <c r="C2" s="28" t="s">
        <v>668</v>
      </c>
      <c r="D2" s="28" t="s">
        <v>669</v>
      </c>
      <c r="E2" s="28" t="s">
        <v>198</v>
      </c>
      <c r="F2" s="29">
        <f>VLOOKUP(N2,Revistas!$B$2:$H$63971,2,FALSE)</f>
        <v>3.0939999999999999</v>
      </c>
      <c r="G2" s="29" t="str">
        <f>VLOOKUP(N2,Revistas!$B$2:$H$63971,3,FALSE)</f>
        <v>Q2</v>
      </c>
      <c r="H2" s="29" t="str">
        <f>VLOOKUP(N2,Revistas!$B$2:$H$63971,4,FALSE)</f>
        <v>IMMUNOLOGY</v>
      </c>
      <c r="I2" s="29" t="str">
        <f>VLOOKUP(N2,Revistas!$B$2:$H$63971,5,FALSE)</f>
        <v>74/150</v>
      </c>
      <c r="J2" s="29" t="str">
        <f>VLOOKUP(N2,Revistas!$B$2:$H$63971,6,FALSE)</f>
        <v>NO</v>
      </c>
      <c r="K2" s="28" t="s">
        <v>670</v>
      </c>
      <c r="L2" s="28" t="s">
        <v>671</v>
      </c>
      <c r="M2" s="29">
        <v>0</v>
      </c>
      <c r="N2" s="29" t="s">
        <v>672</v>
      </c>
      <c r="O2" s="29"/>
      <c r="P2" s="29">
        <v>2018</v>
      </c>
      <c r="Q2" s="29">
        <v>28</v>
      </c>
      <c r="R2" s="29">
        <v>1</v>
      </c>
      <c r="S2" s="29">
        <v>62</v>
      </c>
      <c r="T2" s="29">
        <v>64</v>
      </c>
      <c r="U2" s="29">
        <v>29461216</v>
      </c>
    </row>
    <row r="3" spans="2:49" x14ac:dyDescent="0.25">
      <c r="B3" s="28" t="s">
        <v>997</v>
      </c>
      <c r="C3" s="28" t="s">
        <v>998</v>
      </c>
      <c r="D3" s="28" t="s">
        <v>999</v>
      </c>
      <c r="E3" s="28" t="s">
        <v>10</v>
      </c>
      <c r="F3" s="29">
        <f>VLOOKUP(N3,Revistas!$B$2:$H$63971,2,FALSE)</f>
        <v>4.9870000000000001</v>
      </c>
      <c r="G3" s="29" t="str">
        <f>VLOOKUP(N3,Revistas!$B$2:$H$63971,3,FALSE)</f>
        <v>Q1</v>
      </c>
      <c r="H3" s="29" t="str">
        <f>VLOOKUP(N3,Revistas!$B$2:$H$63971,4,FALSE)</f>
        <v>ONCOLOGY - SCIE</v>
      </c>
      <c r="I3" s="29" t="str">
        <f>VLOOKUP(N3,Revistas!$B$2:$H$63971,5,FALSE)</f>
        <v>48/217</v>
      </c>
      <c r="J3" s="29" t="str">
        <f>VLOOKUP(N3,Revistas!$B$2:$H$63971,6,FALSE)</f>
        <v>NO</v>
      </c>
      <c r="K3" s="28" t="s">
        <v>1000</v>
      </c>
      <c r="L3" s="28" t="s">
        <v>1001</v>
      </c>
      <c r="M3" s="29">
        <v>0</v>
      </c>
      <c r="N3" s="29" t="s">
        <v>1002</v>
      </c>
      <c r="O3" s="30">
        <v>41306</v>
      </c>
      <c r="P3" s="29">
        <v>2018</v>
      </c>
      <c r="Q3" s="29">
        <v>10</v>
      </c>
      <c r="R3" s="29"/>
      <c r="S3" s="29"/>
      <c r="T3" s="29"/>
      <c r="U3" s="29">
        <v>29449904</v>
      </c>
    </row>
    <row r="4" spans="2:49" x14ac:dyDescent="0.25">
      <c r="B4" s="28" t="s">
        <v>991</v>
      </c>
      <c r="C4" s="28" t="s">
        <v>992</v>
      </c>
      <c r="D4" s="28" t="s">
        <v>993</v>
      </c>
      <c r="E4" s="28" t="s">
        <v>10</v>
      </c>
      <c r="F4" s="29">
        <f>VLOOKUP(N4,Revistas!$B$2:$H$63971,2,FALSE)</f>
        <v>3.2389999999999999</v>
      </c>
      <c r="G4" s="29" t="str">
        <f>VLOOKUP(N4,Revistas!$B$2:$H$63971,3,FALSE)</f>
        <v>Q2</v>
      </c>
      <c r="H4" s="29" t="str">
        <f>VLOOKUP(N4,Revistas!$B$2:$H$63971,4,FALSE)</f>
        <v>ALLERGY - SCIE</v>
      </c>
      <c r="I4" s="29" t="str">
        <f>VLOOKUP(N4,Revistas!$B$2:$H$63971,5,FALSE)</f>
        <v>12 DE 26</v>
      </c>
      <c r="J4" s="29" t="str">
        <f>VLOOKUP(N4,Revistas!$B$2:$H$63971,6,FALSE)</f>
        <v>NO</v>
      </c>
      <c r="K4" s="28" t="s">
        <v>994</v>
      </c>
      <c r="L4" s="28" t="s">
        <v>995</v>
      </c>
      <c r="M4" s="29">
        <v>0</v>
      </c>
      <c r="N4" s="29" t="s">
        <v>996</v>
      </c>
      <c r="O4" s="30">
        <v>44986</v>
      </c>
      <c r="P4" s="29">
        <v>2018</v>
      </c>
      <c r="Q4" s="29">
        <v>8</v>
      </c>
      <c r="R4" s="29"/>
      <c r="S4" s="29"/>
      <c r="T4" s="29"/>
      <c r="U4" s="29">
        <v>29599966</v>
      </c>
      <c r="AW4" s="24"/>
    </row>
    <row r="5" spans="2:49" x14ac:dyDescent="0.25">
      <c r="B5" s="28" t="s">
        <v>709</v>
      </c>
      <c r="C5" s="28" t="s">
        <v>710</v>
      </c>
      <c r="D5" s="28" t="s">
        <v>711</v>
      </c>
      <c r="E5" s="28" t="s">
        <v>10</v>
      </c>
      <c r="F5" s="29">
        <f>VLOOKUP(N5,Revistas!$B$2:$H$63971,2,FALSE)</f>
        <v>5.2640000000000002</v>
      </c>
      <c r="G5" s="29" t="str">
        <f>VLOOKUP(N5,Revistas!$B$2:$H$63971,3,FALSE)</f>
        <v>Q1</v>
      </c>
      <c r="H5" s="29" t="str">
        <f>VLOOKUP(N5,Revistas!$B$2:$H$63971,4,FALSE)</f>
        <v>ALLERGY - SCIE;</v>
      </c>
      <c r="I5" s="29" t="str">
        <f>VLOOKUP(N5,Revistas!$B$2:$H$63971,5,FALSE)</f>
        <v>4 DE 26</v>
      </c>
      <c r="J5" s="29" t="str">
        <f>VLOOKUP(N5,Revistas!$B$2:$H$63971,6,FALSE)</f>
        <v>NO</v>
      </c>
      <c r="K5" s="28" t="s">
        <v>712</v>
      </c>
      <c r="L5" s="28" t="s">
        <v>713</v>
      </c>
      <c r="M5" s="29">
        <v>0</v>
      </c>
      <c r="N5" s="29" t="s">
        <v>714</v>
      </c>
      <c r="O5" s="29" t="s">
        <v>33</v>
      </c>
      <c r="P5" s="29">
        <v>2018</v>
      </c>
      <c r="Q5" s="29">
        <v>48</v>
      </c>
      <c r="R5" s="29">
        <v>3</v>
      </c>
      <c r="S5" s="29">
        <v>325</v>
      </c>
      <c r="T5" s="29">
        <v>333</v>
      </c>
      <c r="U5" s="29">
        <v>29265576</v>
      </c>
      <c r="AW5" s="24"/>
    </row>
    <row r="6" spans="2:49" x14ac:dyDescent="0.25">
      <c r="B6" s="28" t="s">
        <v>1041</v>
      </c>
      <c r="C6" s="28" t="s">
        <v>1040</v>
      </c>
      <c r="D6" s="28" t="s">
        <v>1042</v>
      </c>
      <c r="E6" s="28" t="s">
        <v>10</v>
      </c>
      <c r="F6" s="29" t="str">
        <f>VLOOKUP(N6,Revistas!$B$2:$H$63971,2,FALSE)</f>
        <v>NO TIENE</v>
      </c>
      <c r="G6" s="29" t="str">
        <f>VLOOKUP(N6,Revistas!$B$2:$H$63971,3,FALSE)</f>
        <v>NO TIENE</v>
      </c>
      <c r="H6" s="29" t="str">
        <f>VLOOKUP(N6,Revistas!$B$2:$H$63971,4,FALSE)</f>
        <v>NO TIENE</v>
      </c>
      <c r="I6" s="29" t="str">
        <f>VLOOKUP(N6,Revistas!$B$2:$H$63971,5,FALSE)</f>
        <v>NO TIENE</v>
      </c>
      <c r="J6" s="29" t="str">
        <f>VLOOKUP(N6,Revistas!$B$2:$H$63971,6,FALSE)</f>
        <v>NO</v>
      </c>
      <c r="K6" s="28" t="s">
        <v>1043</v>
      </c>
      <c r="L6" s="28"/>
      <c r="M6" s="29" t="s">
        <v>140</v>
      </c>
      <c r="N6" s="29" t="s">
        <v>1044</v>
      </c>
      <c r="O6" s="29" t="s">
        <v>949</v>
      </c>
      <c r="P6" s="29">
        <v>2018</v>
      </c>
      <c r="Q6" s="29">
        <v>8</v>
      </c>
      <c r="R6" s="29">
        <v>1</v>
      </c>
      <c r="S6" s="29"/>
      <c r="T6" s="29"/>
      <c r="U6" s="29">
        <v>29558422</v>
      </c>
    </row>
    <row r="7" spans="2:49" x14ac:dyDescent="0.25">
      <c r="B7" s="28" t="s">
        <v>1054</v>
      </c>
      <c r="C7" s="28" t="s">
        <v>1053</v>
      </c>
      <c r="D7" s="28" t="s">
        <v>4347</v>
      </c>
      <c r="E7" s="28" t="s">
        <v>10</v>
      </c>
      <c r="F7" s="29">
        <f>VLOOKUP(N7,Revistas!$B$2:$H$63971,2,FALSE)</f>
        <v>3.7280000000000002</v>
      </c>
      <c r="G7" s="29" t="str">
        <f>VLOOKUP(N7,Revistas!$B$2:$H$63971,3,FALSE)</f>
        <v>Q2</v>
      </c>
      <c r="H7" s="29" t="str">
        <f>VLOOKUP(N7,Revistas!$B$2:$H$63971,4,FALSE)</f>
        <v>ALLERGY - SCIE;</v>
      </c>
      <c r="I7" s="29" t="str">
        <f>VLOOKUP(N7,Revistas!$B$2:$H$63971,5,FALSE)</f>
        <v>9 DE 26</v>
      </c>
      <c r="J7" s="29" t="str">
        <f>VLOOKUP(N7,Revistas!$B$2:$H$63971,6,FALSE)</f>
        <v>NO</v>
      </c>
      <c r="K7" s="28" t="s">
        <v>1056</v>
      </c>
      <c r="L7" s="28"/>
      <c r="M7" s="29" t="s">
        <v>140</v>
      </c>
      <c r="N7" s="29" t="s">
        <v>1034</v>
      </c>
      <c r="O7" s="29" t="s">
        <v>1055</v>
      </c>
      <c r="P7" s="29">
        <v>2018</v>
      </c>
      <c r="Q7" s="29"/>
      <c r="R7" s="29"/>
      <c r="S7" s="29"/>
      <c r="T7" s="29"/>
      <c r="U7" s="29">
        <v>29409962</v>
      </c>
    </row>
    <row r="8" spans="2:49" x14ac:dyDescent="0.25">
      <c r="B8" s="28" t="s">
        <v>1030</v>
      </c>
      <c r="C8" s="28" t="s">
        <v>1029</v>
      </c>
      <c r="D8" s="28" t="s">
        <v>4710</v>
      </c>
      <c r="E8" s="28" t="s">
        <v>10</v>
      </c>
      <c r="F8" s="29">
        <f>VLOOKUP(N8,Revistas!$B$2:$H$63971,2,FALSE)</f>
        <v>3.7280000000000002</v>
      </c>
      <c r="G8" s="29" t="str">
        <f>VLOOKUP(N8,Revistas!$B$2:$H$63971,3,FALSE)</f>
        <v>Q2</v>
      </c>
      <c r="H8" s="29" t="str">
        <f>VLOOKUP(N8,Revistas!$B$2:$H$63971,4,FALSE)</f>
        <v>ALLERGY - SCIE;</v>
      </c>
      <c r="I8" s="29" t="str">
        <f>VLOOKUP(N8,Revistas!$B$2:$H$63971,5,FALSE)</f>
        <v>9 DE 26</v>
      </c>
      <c r="J8" s="29" t="str">
        <f>VLOOKUP(N8,Revistas!$B$2:$H$63971,6,FALSE)</f>
        <v>NO</v>
      </c>
      <c r="K8" s="28" t="s">
        <v>1033</v>
      </c>
      <c r="L8" s="28"/>
      <c r="M8" s="29" t="s">
        <v>140</v>
      </c>
      <c r="N8" s="29" t="s">
        <v>1034</v>
      </c>
      <c r="O8" s="29" t="s">
        <v>1032</v>
      </c>
      <c r="P8" s="29">
        <v>2018</v>
      </c>
      <c r="Q8" s="29">
        <v>120</v>
      </c>
      <c r="R8" s="29">
        <v>4</v>
      </c>
      <c r="S8" s="29">
        <v>409</v>
      </c>
      <c r="T8" s="29">
        <v>413</v>
      </c>
      <c r="U8" s="29">
        <v>29496464</v>
      </c>
    </row>
    <row r="9" spans="2:49" x14ac:dyDescent="0.25">
      <c r="B9" s="28" t="s">
        <v>1003</v>
      </c>
      <c r="C9" s="28" t="s">
        <v>1004</v>
      </c>
      <c r="D9" s="28" t="s">
        <v>1005</v>
      </c>
      <c r="E9" s="28" t="s">
        <v>10</v>
      </c>
      <c r="F9" s="29">
        <f>VLOOKUP(N9,Revistas!$B$2:$H$63971,2,FALSE)</f>
        <v>3.7749999999999999</v>
      </c>
      <c r="G9" s="29" t="str">
        <f>VLOOKUP(N9,Revistas!$B$2:$H$63971,3,FALSE)</f>
        <v>Q1</v>
      </c>
      <c r="H9" s="29" t="str">
        <f>VLOOKUP(N9,Revistas!$B$2:$H$63971,4,FALSE)</f>
        <v>PEDIATRICS - SCIE;</v>
      </c>
      <c r="I9" s="29" t="str">
        <f>VLOOKUP(N9,Revistas!$B$2:$H$63971,5,FALSE)</f>
        <v>8/121</v>
      </c>
      <c r="J9" s="29" t="str">
        <f>VLOOKUP(N9,Revistas!$B$2:$H$63971,6,FALSE)</f>
        <v>SI</v>
      </c>
      <c r="K9" s="28" t="s">
        <v>1006</v>
      </c>
      <c r="L9" s="28" t="s">
        <v>1007</v>
      </c>
      <c r="M9" s="29">
        <v>2</v>
      </c>
      <c r="N9" s="29" t="s">
        <v>1008</v>
      </c>
      <c r="O9" s="29" t="s">
        <v>224</v>
      </c>
      <c r="P9" s="29">
        <v>2018</v>
      </c>
      <c r="Q9" s="29">
        <v>29</v>
      </c>
      <c r="R9" s="29">
        <v>1</v>
      </c>
      <c r="S9" s="29">
        <v>58</v>
      </c>
      <c r="T9" s="29">
        <v>65</v>
      </c>
      <c r="U9" s="29">
        <v>28986924</v>
      </c>
    </row>
    <row r="10" spans="2:49" x14ac:dyDescent="0.25">
      <c r="B10" s="28" t="s">
        <v>1050</v>
      </c>
      <c r="C10" s="28" t="s">
        <v>1049</v>
      </c>
      <c r="D10" s="28" t="s">
        <v>1396</v>
      </c>
      <c r="E10" s="28" t="s">
        <v>10</v>
      </c>
      <c r="F10" s="29">
        <f>VLOOKUP(N10,Revistas!$B$2:$H$63971,2,FALSE)</f>
        <v>1.746</v>
      </c>
      <c r="G10" s="29" t="str">
        <f>VLOOKUP(N10,Revistas!$B$2:$H$63971,3,FALSE)</f>
        <v>Q3</v>
      </c>
      <c r="H10" s="29" t="str">
        <f>VLOOKUP(N10,Revistas!$B$2:$H$63971,4,FALSE)</f>
        <v>ALLERGY - SCIE;</v>
      </c>
      <c r="I10" s="29" t="str">
        <f>VLOOKUP(N10,Revistas!$B$2:$H$63971,5,FALSE)</f>
        <v>19/26</v>
      </c>
      <c r="J10" s="29" t="str">
        <f>VLOOKUP(N10,Revistas!$B$2:$H$63971,6,FALSE)</f>
        <v>NO</v>
      </c>
      <c r="K10" s="28" t="s">
        <v>1051</v>
      </c>
      <c r="L10" s="28"/>
      <c r="M10" s="29" t="s">
        <v>140</v>
      </c>
      <c r="N10" s="29" t="s">
        <v>1052</v>
      </c>
      <c r="O10" s="29" t="s">
        <v>506</v>
      </c>
      <c r="P10" s="29">
        <v>2018</v>
      </c>
      <c r="Q10" s="29"/>
      <c r="R10" s="29"/>
      <c r="S10" s="29">
        <v>1</v>
      </c>
      <c r="T10" s="29">
        <v>8</v>
      </c>
      <c r="U10" s="29">
        <v>29432042</v>
      </c>
    </row>
    <row r="11" spans="2:49" x14ac:dyDescent="0.25">
      <c r="B11" s="28" t="s">
        <v>1058</v>
      </c>
      <c r="C11" s="28" t="s">
        <v>1057</v>
      </c>
      <c r="D11" s="28" t="s">
        <v>1395</v>
      </c>
      <c r="E11" s="28" t="s">
        <v>10</v>
      </c>
      <c r="F11" s="29">
        <f>VLOOKUP(N11,Revistas!$B$2:$H$63971,2,FALSE)</f>
        <v>5.3170000000000002</v>
      </c>
      <c r="G11" s="29" t="str">
        <f>VLOOKUP(N11,Revistas!$B$2:$H$63971,3,FALSE)</f>
        <v>Q1</v>
      </c>
      <c r="H11" s="29" t="str">
        <f>VLOOKUP(N11,Revistas!$B$2:$H$63971,4,FALSE)</f>
        <v>ALLERGY - SCIE;</v>
      </c>
      <c r="I11" s="29" t="str">
        <f>VLOOKUP(N11,Revistas!$B$2:$H$63971,5,FALSE)</f>
        <v>3 DE 026</v>
      </c>
      <c r="J11" s="29" t="str">
        <f>VLOOKUP(N11,Revistas!$B$2:$H$63971,6,FALSE)</f>
        <v>NO</v>
      </c>
      <c r="K11" s="28" t="s">
        <v>1060</v>
      </c>
      <c r="L11" s="28"/>
      <c r="M11" s="29" t="s">
        <v>140</v>
      </c>
      <c r="N11" s="29" t="s">
        <v>1061</v>
      </c>
      <c r="O11" s="29" t="s">
        <v>1059</v>
      </c>
      <c r="P11" s="29">
        <v>2018</v>
      </c>
      <c r="Q11" s="29"/>
      <c r="R11" s="29"/>
      <c r="S11" s="29"/>
      <c r="T11" s="29"/>
      <c r="U11" s="29">
        <v>29391286</v>
      </c>
    </row>
    <row r="12" spans="2:49" x14ac:dyDescent="0.25">
      <c r="B12" s="28" t="s">
        <v>1046</v>
      </c>
      <c r="C12" s="28" t="s">
        <v>1045</v>
      </c>
      <c r="D12" s="28" t="s">
        <v>878</v>
      </c>
      <c r="E12" s="28" t="s">
        <v>10</v>
      </c>
      <c r="F12" s="29">
        <f>VLOOKUP(N12,Revistas!$B$2:$H$63971,2,FALSE)</f>
        <v>2.9790000000000001</v>
      </c>
      <c r="G12" s="29" t="str">
        <f>VLOOKUP(N12,Revistas!$B$2:$H$63971,3,FALSE)</f>
        <v>Q2</v>
      </c>
      <c r="H12" s="29" t="str">
        <f>VLOOKUP(N12,Revistas!$B$2:$H$63971,4,FALSE)</f>
        <v>RESPIRATORY SYSTEM</v>
      </c>
      <c r="I12" s="29" t="str">
        <f>VLOOKUP(N12,Revistas!$B$2:$H$63971,5,FALSE)</f>
        <v>21/59</v>
      </c>
      <c r="J12" s="29" t="str">
        <f>VLOOKUP(N12,Revistas!$B$2:$H$63971,6,FALSE)</f>
        <v>NO</v>
      </c>
      <c r="K12" s="28" t="s">
        <v>1048</v>
      </c>
      <c r="L12" s="28"/>
      <c r="M12" s="29" t="s">
        <v>140</v>
      </c>
      <c r="N12" s="29" t="s">
        <v>853</v>
      </c>
      <c r="O12" s="29" t="s">
        <v>1047</v>
      </c>
      <c r="P12" s="29">
        <v>2018</v>
      </c>
      <c r="Q12" s="29"/>
      <c r="R12" s="29"/>
      <c r="S12" s="29"/>
      <c r="T12" s="29"/>
      <c r="U12" s="29">
        <v>29566971</v>
      </c>
    </row>
    <row r="13" spans="2:49" x14ac:dyDescent="0.25">
      <c r="B13" s="28" t="s">
        <v>1036</v>
      </c>
      <c r="C13" s="28" t="s">
        <v>1035</v>
      </c>
      <c r="D13" s="28" t="s">
        <v>1037</v>
      </c>
      <c r="E13" s="28" t="s">
        <v>10</v>
      </c>
      <c r="F13" s="29">
        <f>VLOOKUP(N13,Revistas!$B$2:$H$63971,2,FALSE)</f>
        <v>3.4630000000000001</v>
      </c>
      <c r="G13" s="29" t="str">
        <f>VLOOKUP(N13,Revistas!$B$2:$H$63971,3,FALSE)</f>
        <v>Q2</v>
      </c>
      <c r="H13" s="29" t="str">
        <f>VLOOKUP(N13,Revistas!$B$2:$H$63971,4,FALSE)</f>
        <v>ALLERGY - SCIE;</v>
      </c>
      <c r="I13" s="29" t="str">
        <f>VLOOKUP(N13,Revistas!$B$2:$H$63971,5,FALSE)</f>
        <v>11 DE 26</v>
      </c>
      <c r="J13" s="29" t="str">
        <f>VLOOKUP(N13,Revistas!$B$2:$H$63971,6,FALSE)</f>
        <v>NO</v>
      </c>
      <c r="K13" s="28" t="s">
        <v>1038</v>
      </c>
      <c r="L13" s="28"/>
      <c r="M13" s="29" t="s">
        <v>140</v>
      </c>
      <c r="N13" s="29" t="s">
        <v>1039</v>
      </c>
      <c r="O13" s="29" t="s">
        <v>725</v>
      </c>
      <c r="P13" s="29">
        <v>2018</v>
      </c>
      <c r="Q13" s="29">
        <v>18</v>
      </c>
      <c r="R13" s="29">
        <v>2</v>
      </c>
      <c r="S13" s="29">
        <v>67</v>
      </c>
      <c r="T13" s="29">
        <v>72</v>
      </c>
      <c r="U13" s="29">
        <v>29319538</v>
      </c>
      <c r="AW13" s="24"/>
    </row>
    <row r="14" spans="2:49" x14ac:dyDescent="0.25">
      <c r="B14" s="28" t="s">
        <v>1017</v>
      </c>
      <c r="C14" s="28" t="s">
        <v>1018</v>
      </c>
      <c r="D14" s="28" t="s">
        <v>1019</v>
      </c>
      <c r="E14" s="28" t="s">
        <v>44</v>
      </c>
      <c r="F14" s="29">
        <f>VLOOKUP(N14,Revistas!$B$2:$H$63971,2,FALSE)</f>
        <v>3.7349999999999999</v>
      </c>
      <c r="G14" s="29" t="str">
        <f>VLOOKUP(N14,Revistas!$B$2:$H$63971,3,FALSE)</f>
        <v>Q2</v>
      </c>
      <c r="H14" s="29" t="str">
        <f>VLOOKUP(N14,Revistas!$B$2:$H$63971,4,FALSE)</f>
        <v>ALLERGY - SCIE;</v>
      </c>
      <c r="I14" s="29" t="str">
        <f>VLOOKUP(N14,Revistas!$B$2:$H$63971,5,FALSE)</f>
        <v>8 DE 26</v>
      </c>
      <c r="J14" s="29" t="str">
        <f>VLOOKUP(N14,Revistas!$B$2:$H$63971,6,FALSE)</f>
        <v>NO</v>
      </c>
      <c r="K14" s="28" t="s">
        <v>1020</v>
      </c>
      <c r="L14" s="28" t="s">
        <v>1021</v>
      </c>
      <c r="M14" s="29">
        <v>0</v>
      </c>
      <c r="N14" s="29" t="s">
        <v>1022</v>
      </c>
      <c r="O14" s="29" t="s">
        <v>73</v>
      </c>
      <c r="P14" s="29">
        <v>2018</v>
      </c>
      <c r="Q14" s="29">
        <v>18</v>
      </c>
      <c r="R14" s="29">
        <v>1</v>
      </c>
      <c r="S14" s="29"/>
      <c r="T14" s="29"/>
      <c r="U14" s="29">
        <v>29445888</v>
      </c>
    </row>
    <row r="15" spans="2:49" x14ac:dyDescent="0.25">
      <c r="B15" s="28" t="s">
        <v>987</v>
      </c>
      <c r="C15" s="28" t="s">
        <v>988</v>
      </c>
      <c r="D15" s="28" t="s">
        <v>711</v>
      </c>
      <c r="E15" s="28" t="s">
        <v>10</v>
      </c>
      <c r="F15" s="29">
        <f>VLOOKUP(N15,Revistas!$B$2:$H$63971,2,FALSE)</f>
        <v>5.2640000000000002</v>
      </c>
      <c r="G15" s="29" t="str">
        <f>VLOOKUP(N15,Revistas!$B$2:$H$63971,3,FALSE)</f>
        <v>Q1</v>
      </c>
      <c r="H15" s="29" t="str">
        <f>VLOOKUP(N15,Revistas!$B$2:$H$63971,4,FALSE)</f>
        <v>ALLERGY - SCIE;</v>
      </c>
      <c r="I15" s="29" t="str">
        <f>VLOOKUP(N15,Revistas!$B$2:$H$63971,5,FALSE)</f>
        <v>4 DE 26</v>
      </c>
      <c r="J15" s="29" t="str">
        <f>VLOOKUP(N15,Revistas!$B$2:$H$63971,6,FALSE)</f>
        <v>NO</v>
      </c>
      <c r="K15" s="28" t="s">
        <v>989</v>
      </c>
      <c r="L15" s="28" t="s">
        <v>990</v>
      </c>
      <c r="M15" s="29">
        <v>0</v>
      </c>
      <c r="N15" s="29" t="s">
        <v>714</v>
      </c>
      <c r="O15" s="29" t="s">
        <v>21</v>
      </c>
      <c r="P15" s="29">
        <v>2018</v>
      </c>
      <c r="Q15" s="29">
        <v>48</v>
      </c>
      <c r="R15" s="29">
        <v>4</v>
      </c>
      <c r="S15" s="29">
        <v>452</v>
      </c>
      <c r="T15" s="29">
        <v>463</v>
      </c>
      <c r="U15" s="29">
        <v>29193486</v>
      </c>
      <c r="AW15" s="24"/>
    </row>
    <row r="16" spans="2:49" x14ac:dyDescent="0.25">
      <c r="B16" s="28" t="s">
        <v>1009</v>
      </c>
      <c r="C16" s="28" t="s">
        <v>1010</v>
      </c>
      <c r="D16" s="28" t="s">
        <v>669</v>
      </c>
      <c r="E16" s="28" t="s">
        <v>10</v>
      </c>
      <c r="F16" s="29">
        <f>VLOOKUP(N16,Revistas!$B$2:$H$63971,2,FALSE)</f>
        <v>3.0939999999999999</v>
      </c>
      <c r="G16" s="29" t="str">
        <f>VLOOKUP(N16,Revistas!$B$2:$H$63971,3,FALSE)</f>
        <v>Q2</v>
      </c>
      <c r="H16" s="29" t="str">
        <f>VLOOKUP(N16,Revistas!$B$2:$H$63971,4,FALSE)</f>
        <v>IMMUNOLOGY</v>
      </c>
      <c r="I16" s="29" t="str">
        <f>VLOOKUP(N16,Revistas!$B$2:$H$63971,5,FALSE)</f>
        <v>74/150</v>
      </c>
      <c r="J16" s="29" t="str">
        <f>VLOOKUP(N16,Revistas!$B$2:$H$63971,6,FALSE)</f>
        <v>NO</v>
      </c>
      <c r="K16" s="28" t="s">
        <v>1011</v>
      </c>
      <c r="L16" s="28" t="s">
        <v>1012</v>
      </c>
      <c r="M16" s="29">
        <v>0</v>
      </c>
      <c r="N16" s="29" t="s">
        <v>672</v>
      </c>
      <c r="O16" s="29"/>
      <c r="P16" s="29">
        <v>2018</v>
      </c>
      <c r="Q16" s="29">
        <v>28</v>
      </c>
      <c r="R16" s="29">
        <v>1</v>
      </c>
      <c r="S16" s="29">
        <v>37</v>
      </c>
      <c r="T16" s="29">
        <v>41</v>
      </c>
      <c r="U16" s="29">
        <v>29461207</v>
      </c>
    </row>
    <row r="17" spans="2:49" x14ac:dyDescent="0.25">
      <c r="B17" s="28" t="s">
        <v>1013</v>
      </c>
      <c r="C17" s="28" t="s">
        <v>1014</v>
      </c>
      <c r="D17" s="28" t="s">
        <v>669</v>
      </c>
      <c r="E17" s="28" t="s">
        <v>198</v>
      </c>
      <c r="F17" s="29">
        <f>VLOOKUP(N17,Revistas!$B$2:$H$63971,2,FALSE)</f>
        <v>3.0939999999999999</v>
      </c>
      <c r="G17" s="29" t="str">
        <f>VLOOKUP(N17,Revistas!$B$2:$H$63971,3,FALSE)</f>
        <v>Q2</v>
      </c>
      <c r="H17" s="29" t="str">
        <f>VLOOKUP(N17,Revistas!$B$2:$H$63971,4,FALSE)</f>
        <v>IMMUNOLOGY</v>
      </c>
      <c r="I17" s="29" t="str">
        <f>VLOOKUP(N17,Revistas!$B$2:$H$63971,5,FALSE)</f>
        <v>74/150</v>
      </c>
      <c r="J17" s="29" t="str">
        <f>VLOOKUP(N17,Revistas!$B$2:$H$63971,6,FALSE)</f>
        <v>NO</v>
      </c>
      <c r="K17" s="28" t="s">
        <v>1015</v>
      </c>
      <c r="L17" s="28" t="s">
        <v>1016</v>
      </c>
      <c r="M17" s="29">
        <v>0</v>
      </c>
      <c r="N17" s="29" t="s">
        <v>672</v>
      </c>
      <c r="O17" s="29"/>
      <c r="P17" s="29">
        <v>2018</v>
      </c>
      <c r="Q17" s="29">
        <v>28</v>
      </c>
      <c r="R17" s="29">
        <v>1</v>
      </c>
      <c r="S17" s="29">
        <v>46</v>
      </c>
      <c r="T17" s="29">
        <v>47</v>
      </c>
      <c r="U17" s="29">
        <v>29461209</v>
      </c>
    </row>
    <row r="18" spans="2:49" x14ac:dyDescent="0.25">
      <c r="B18" s="28" t="s">
        <v>1024</v>
      </c>
      <c r="C18" s="28" t="s">
        <v>1023</v>
      </c>
      <c r="D18" s="28" t="s">
        <v>1025</v>
      </c>
      <c r="E18" s="28" t="s">
        <v>10</v>
      </c>
      <c r="F18" s="29">
        <f>VLOOKUP(N18,Revistas!$B$2:$H$63971,2,FALSE)</f>
        <v>3.5070000000000001</v>
      </c>
      <c r="G18" s="29" t="str">
        <f>VLOOKUP(N18,Revistas!$B$2:$H$63971,3,FALSE)</f>
        <v>Q2</v>
      </c>
      <c r="H18" s="29" t="str">
        <f>VLOOKUP(N18,Revistas!$B$2:$H$63971,4,FALSE)</f>
        <v>GENETICS &amp; HEREDITY - SCIE;</v>
      </c>
      <c r="I18" s="29" t="str">
        <f>VLOOKUP(N18,Revistas!$B$2:$H$63971,5,FALSE)</f>
        <v>58/166</v>
      </c>
      <c r="J18" s="29" t="str">
        <f>VLOOKUP(N18,Revistas!$B$2:$H$63971,6,FALSE)</f>
        <v>NO</v>
      </c>
      <c r="K18" s="28" t="s">
        <v>1027</v>
      </c>
      <c r="L18" s="28"/>
      <c r="M18" s="29" t="s">
        <v>140</v>
      </c>
      <c r="N18" s="29" t="s">
        <v>1028</v>
      </c>
      <c r="O18" s="29" t="s">
        <v>1026</v>
      </c>
      <c r="P18" s="29">
        <v>2018</v>
      </c>
      <c r="Q18" s="29">
        <v>13</v>
      </c>
      <c r="R18" s="29">
        <v>1</v>
      </c>
      <c r="S18" s="29">
        <v>51</v>
      </c>
      <c r="T18" s="29">
        <v>51</v>
      </c>
      <c r="U18" s="29">
        <v>29631595</v>
      </c>
      <c r="AW18" s="24"/>
    </row>
    <row r="20" spans="2:49" hidden="1" x14ac:dyDescent="0.25"/>
    <row r="21" spans="2:49" hidden="1" x14ac:dyDescent="0.25"/>
    <row r="22" spans="2:49" hidden="1" x14ac:dyDescent="0.25"/>
    <row r="23" spans="2:49" hidden="1" x14ac:dyDescent="0.25"/>
    <row r="24" spans="2:49" hidden="1" x14ac:dyDescent="0.25"/>
    <row r="25" spans="2:49" hidden="1" x14ac:dyDescent="0.25"/>
    <row r="26" spans="2:49" hidden="1" x14ac:dyDescent="0.25"/>
    <row r="27" spans="2:49" hidden="1" x14ac:dyDescent="0.25"/>
    <row r="28" spans="2:49" hidden="1" x14ac:dyDescent="0.25"/>
    <row r="29" spans="2:49" hidden="1" x14ac:dyDescent="0.25"/>
    <row r="30" spans="2:49" hidden="1" x14ac:dyDescent="0.25"/>
    <row r="31" spans="2:49" hidden="1" x14ac:dyDescent="0.25"/>
    <row r="32" spans="2:49"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14</v>
      </c>
      <c r="D371" s="15" t="s">
        <v>10</v>
      </c>
      <c r="E371" s="16">
        <f>DSUM(A1:U366,F1,D370:D371)</f>
        <v>50.091000000000001</v>
      </c>
      <c r="F371" s="16" t="s">
        <v>10</v>
      </c>
      <c r="G371" s="16" t="s">
        <v>1638</v>
      </c>
      <c r="H371" s="16">
        <f>DCOUNTA(A1:U366,G1,F370:G371)</f>
        <v>5</v>
      </c>
      <c r="I371" s="16" t="s">
        <v>10</v>
      </c>
      <c r="J371" s="16" t="s">
        <v>1592</v>
      </c>
      <c r="K371" s="16">
        <f>DCOUNTA(A1:U366,J1,I370:J371)</f>
        <v>1</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2</v>
      </c>
      <c r="D380" s="15" t="s">
        <v>198</v>
      </c>
      <c r="E380" s="16">
        <f>DSUM(A1:U366,F1,D379:D380)</f>
        <v>6.1879999999999997</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1</v>
      </c>
      <c r="D387" s="15" t="s">
        <v>44</v>
      </c>
      <c r="E387" s="16">
        <f>DSUM(A1:U366,F1,D386:D387)</f>
        <v>3.7349999999999999</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14</v>
      </c>
      <c r="D390" s="19" t="s">
        <v>4699</v>
      </c>
      <c r="E390" s="19">
        <f>E371</f>
        <v>50.091000000000001</v>
      </c>
      <c r="F390" s="18">
        <f>H371</f>
        <v>5</v>
      </c>
      <c r="G390" s="18">
        <f>K371</f>
        <v>1</v>
      </c>
      <c r="H390" s="16"/>
      <c r="I390" s="16"/>
      <c r="J390" s="16"/>
      <c r="K390" s="16"/>
      <c r="L390" s="16"/>
      <c r="M390" s="16"/>
      <c r="N390" s="16"/>
      <c r="O390" s="17"/>
      <c r="P390" s="16"/>
      <c r="Q390" s="16"/>
      <c r="R390" s="16"/>
      <c r="S390" s="16"/>
      <c r="T390" s="16"/>
      <c r="U390" s="16"/>
    </row>
    <row r="391" spans="2:52" s="15" customFormat="1" ht="15.75" x14ac:dyDescent="0.3">
      <c r="C391" s="18">
        <f>C380</f>
        <v>2</v>
      </c>
      <c r="D391" s="19" t="s">
        <v>4702</v>
      </c>
      <c r="E391" s="19">
        <f>E380</f>
        <v>6.1879999999999997</v>
      </c>
      <c r="F391" s="18">
        <f>H380</f>
        <v>0</v>
      </c>
      <c r="G391" s="18">
        <f>K380</f>
        <v>0</v>
      </c>
      <c r="H391" s="16"/>
      <c r="I391" s="16"/>
      <c r="J391" s="16"/>
      <c r="K391" s="16"/>
      <c r="L391" s="16"/>
      <c r="M391" s="16"/>
      <c r="N391" s="16"/>
      <c r="O391" s="17"/>
      <c r="P391" s="16"/>
      <c r="Q391" s="16"/>
      <c r="R391" s="16"/>
      <c r="S391" s="16"/>
      <c r="T391" s="16"/>
      <c r="U391" s="16"/>
    </row>
    <row r="392" spans="2:52" s="15" customFormat="1" ht="15.75" x14ac:dyDescent="0.3">
      <c r="C392" s="18">
        <f>C387</f>
        <v>1</v>
      </c>
      <c r="D392" s="19" t="s">
        <v>4703</v>
      </c>
      <c r="E392" s="19">
        <f>E387</f>
        <v>3.7349999999999999</v>
      </c>
      <c r="F392" s="18">
        <f>H387</f>
        <v>0</v>
      </c>
      <c r="G392" s="18">
        <f>K387</f>
        <v>0</v>
      </c>
      <c r="H392" s="16"/>
      <c r="I392" s="16"/>
      <c r="J392" s="16"/>
      <c r="K392" s="16"/>
      <c r="L392" s="16"/>
      <c r="M392" s="16"/>
      <c r="N392" s="16"/>
      <c r="O392" s="17"/>
      <c r="P392" s="16"/>
      <c r="Q392" s="16"/>
      <c r="R392" s="16"/>
      <c r="S392" s="16"/>
      <c r="T392" s="16"/>
      <c r="U392" s="16"/>
    </row>
    <row r="393" spans="2:52" s="15" customFormat="1" ht="15.75" x14ac:dyDescent="0.3">
      <c r="C393" s="20"/>
      <c r="D393" s="25" t="s">
        <v>4704</v>
      </c>
      <c r="E393" s="25">
        <f>E390</f>
        <v>50.091000000000001</v>
      </c>
      <c r="F393" s="20"/>
      <c r="G393" s="16"/>
      <c r="H393" s="16"/>
      <c r="I393" s="16"/>
      <c r="J393" s="16"/>
      <c r="K393" s="16"/>
      <c r="L393" s="16"/>
      <c r="M393" s="16"/>
      <c r="N393" s="16"/>
      <c r="O393" s="17"/>
      <c r="P393" s="16"/>
      <c r="Q393" s="16"/>
      <c r="R393" s="16"/>
      <c r="S393" s="16"/>
      <c r="T393" s="16"/>
      <c r="U393" s="16"/>
    </row>
    <row r="394" spans="2:52" s="15" customFormat="1" ht="15.75" x14ac:dyDescent="0.3">
      <c r="C394" s="20"/>
      <c r="D394" s="25" t="s">
        <v>4705</v>
      </c>
      <c r="E394" s="25">
        <f>E390+E391+E392</f>
        <v>60.014000000000003</v>
      </c>
      <c r="F394" s="16"/>
      <c r="G394" s="16"/>
      <c r="H394" s="16"/>
      <c r="I394" s="16"/>
      <c r="J394" s="16"/>
      <c r="K394" s="16"/>
      <c r="L394" s="16"/>
      <c r="M394" s="16"/>
      <c r="N394" s="16"/>
      <c r="O394" s="16"/>
      <c r="P394" s="16"/>
      <c r="Q394" s="16"/>
      <c r="R394" s="16"/>
      <c r="S394" s="16"/>
      <c r="T394" s="16"/>
      <c r="U394" s="16"/>
    </row>
    <row r="400" spans="2:52" x14ac:dyDescent="0.25">
      <c r="C400" s="15"/>
    </row>
  </sheetData>
  <sortState ref="B2:U19">
    <sortCondition ref="B2:B365"/>
  </sortState>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Z398"/>
  <sheetViews>
    <sheetView workbookViewId="0">
      <selection activeCell="B365" sqref="B1:U365"/>
    </sheetView>
  </sheetViews>
  <sheetFormatPr baseColWidth="10" defaultRowHeight="15" x14ac:dyDescent="0.25"/>
  <cols>
    <col min="1" max="3" width="11.42578125" style="21"/>
    <col min="4" max="4" width="34.140625" style="21" customWidth="1"/>
    <col min="5" max="5" width="15.140625" style="21" customWidth="1"/>
    <col min="6" max="7" width="11.42578125" style="26"/>
    <col min="8" max="9" width="0" style="26" hidden="1" customWidth="1"/>
    <col min="10" max="10" width="11.42578125" style="26"/>
    <col min="11" max="11" width="12.42578125" style="21" hidden="1" customWidth="1"/>
    <col min="12" max="12" width="0" style="21" hidden="1" customWidth="1"/>
    <col min="13" max="13" width="11.42578125" style="26"/>
    <col min="14" max="15" width="0" style="26" hidden="1" customWidth="1"/>
    <col min="16" max="21" width="11.42578125" style="26"/>
    <col min="22" max="16384" width="11.42578125" style="21"/>
  </cols>
  <sheetData>
    <row r="1" spans="2:45"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45" x14ac:dyDescent="0.25">
      <c r="B2" s="28" t="s">
        <v>1068</v>
      </c>
      <c r="C2" s="28" t="s">
        <v>1069</v>
      </c>
      <c r="D2" s="28" t="s">
        <v>1070</v>
      </c>
      <c r="E2" s="28" t="s">
        <v>10</v>
      </c>
      <c r="F2" s="29">
        <f>VLOOKUP(N2,Revistas!$B$2:$H$63971,2,FALSE)</f>
        <v>3.14</v>
      </c>
      <c r="G2" s="29" t="str">
        <f>VLOOKUP(N2,Revistas!$B$2:$H$63971,3,FALSE)</f>
        <v>Q1</v>
      </c>
      <c r="H2" s="29" t="str">
        <f>VLOOKUP(N2,Revistas!$B$2:$H$63971,4,FALSE)</f>
        <v>OBSTETRICS &amp; GYNECOLOGY - SCIE</v>
      </c>
      <c r="I2" s="29" t="str">
        <f>VLOOKUP(N2,Revistas!$B$2:$H$63971,5,FALSE)</f>
        <v>15/80</v>
      </c>
      <c r="J2" s="29" t="str">
        <f>VLOOKUP(N2,Revistas!$B$2:$H$63971,6,FALSE)</f>
        <v>NO</v>
      </c>
      <c r="K2" s="28" t="s">
        <v>1071</v>
      </c>
      <c r="L2" s="28" t="s">
        <v>1072</v>
      </c>
      <c r="M2" s="29">
        <v>0</v>
      </c>
      <c r="N2" s="29" t="s">
        <v>1073</v>
      </c>
      <c r="O2" s="29" t="s">
        <v>73</v>
      </c>
      <c r="P2" s="29">
        <v>2018</v>
      </c>
      <c r="Q2" s="29">
        <v>29</v>
      </c>
      <c r="R2" s="29">
        <v>1</v>
      </c>
      <c r="S2" s="29"/>
      <c r="T2" s="29"/>
      <c r="U2" s="29">
        <v>29185259</v>
      </c>
    </row>
    <row r="3" spans="2:45" x14ac:dyDescent="0.25">
      <c r="B3" s="28" t="s">
        <v>4579</v>
      </c>
      <c r="C3" s="28" t="s">
        <v>4580</v>
      </c>
      <c r="D3" s="28" t="s">
        <v>4581</v>
      </c>
      <c r="E3" s="28" t="s">
        <v>10</v>
      </c>
      <c r="F3" s="29" t="str">
        <f>VLOOKUP(N3,Revistas!$B$2:$H$63971,2,FALSE)</f>
        <v>NO TIENE</v>
      </c>
      <c r="G3" s="29" t="str">
        <f>VLOOKUP(N3,Revistas!$B$2:$H$63971,3,FALSE)</f>
        <v>NO TIENE</v>
      </c>
      <c r="H3" s="29" t="str">
        <f>VLOOKUP(N3,Revistas!$B$2:$H$63971,4,FALSE)</f>
        <v>NO TIENE</v>
      </c>
      <c r="I3" s="29" t="str">
        <f>VLOOKUP(N3,Revistas!$B$2:$H$63971,5,FALSE)</f>
        <v>NO TIENE</v>
      </c>
      <c r="J3" s="29" t="str">
        <f>VLOOKUP(N3,Revistas!$B$2:$H$63971,6,FALSE)</f>
        <v>NO</v>
      </c>
      <c r="K3" s="28" t="s">
        <v>4582</v>
      </c>
      <c r="L3" s="28" t="s">
        <v>4583</v>
      </c>
      <c r="M3" s="29">
        <v>0</v>
      </c>
      <c r="N3" s="29" t="s">
        <v>4584</v>
      </c>
      <c r="O3" s="29" t="s">
        <v>224</v>
      </c>
      <c r="P3" s="29">
        <v>2018</v>
      </c>
      <c r="Q3" s="29">
        <v>70</v>
      </c>
      <c r="R3" s="29">
        <v>1</v>
      </c>
      <c r="S3" s="29">
        <v>44</v>
      </c>
      <c r="T3" s="29">
        <v>52</v>
      </c>
      <c r="U3" s="29">
        <v>28994557</v>
      </c>
    </row>
    <row r="4" spans="2:45" x14ac:dyDescent="0.25">
      <c r="B4" s="28" t="s">
        <v>1075</v>
      </c>
      <c r="C4" s="28" t="s">
        <v>1074</v>
      </c>
      <c r="D4" s="28" t="s">
        <v>4346</v>
      </c>
      <c r="E4" s="28" t="s">
        <v>10</v>
      </c>
      <c r="F4" s="29">
        <f>VLOOKUP(N4,Revistas!$B$2:$H$63971,2,FALSE)</f>
        <v>2.3690000000000002</v>
      </c>
      <c r="G4" s="29" t="str">
        <f>VLOOKUP(N4,Revistas!$B$2:$H$63971,3,FALSE)</f>
        <v>Q2</v>
      </c>
      <c r="H4" s="29" t="str">
        <f>VLOOKUP(N4,Revistas!$B$2:$H$63971,4,FALSE)</f>
        <v>OBSTETRICS &amp; GYNECOLOGY - SCIE</v>
      </c>
      <c r="I4" s="29" t="str">
        <f>VLOOKUP(N4,Revistas!$B$2:$H$63971,5,FALSE)</f>
        <v>30/80</v>
      </c>
      <c r="J4" s="29" t="str">
        <f>VLOOKUP(N4,Revistas!$B$2:$H$63971,6,FALSE)</f>
        <v>NO</v>
      </c>
      <c r="K4" s="28"/>
      <c r="L4" s="28"/>
      <c r="M4" s="29"/>
      <c r="N4" s="29" t="s">
        <v>1077</v>
      </c>
      <c r="O4" s="29" t="s">
        <v>645</v>
      </c>
      <c r="P4" s="29">
        <v>2018</v>
      </c>
      <c r="Q4" s="29"/>
      <c r="R4" s="29"/>
      <c r="S4" s="29"/>
      <c r="T4" s="29"/>
      <c r="U4" s="29">
        <v>29538254</v>
      </c>
      <c r="AS4" s="24"/>
    </row>
    <row r="5" spans="2:45" x14ac:dyDescent="0.25">
      <c r="B5" s="28" t="s">
        <v>1062</v>
      </c>
      <c r="C5" s="28" t="s">
        <v>1063</v>
      </c>
      <c r="D5" s="28" t="s">
        <v>1064</v>
      </c>
      <c r="E5" s="28" t="s">
        <v>10</v>
      </c>
      <c r="F5" s="29">
        <f>VLOOKUP(N5,Revistas!$B$2:$H$63971,2,FALSE)</f>
        <v>2.3530000000000002</v>
      </c>
      <c r="G5" s="29" t="str">
        <f>VLOOKUP(N5,Revistas!$B$2:$H$63971,3,FALSE)</f>
        <v>Q3</v>
      </c>
      <c r="H5" s="29" t="str">
        <f>VLOOKUP(N5,Revistas!$B$2:$H$63971,4,FALSE)</f>
        <v>ONCOLOGY</v>
      </c>
      <c r="I5" s="29" t="str">
        <f>VLOOKUP(N5,Revistas!$B$2:$H$63971,5,FALSE)</f>
        <v>141/217</v>
      </c>
      <c r="J5" s="29" t="str">
        <f>VLOOKUP(N5,Revistas!$B$2:$H$63971,6,FALSE)</f>
        <v>NO</v>
      </c>
      <c r="K5" s="28" t="s">
        <v>1065</v>
      </c>
      <c r="L5" s="28" t="s">
        <v>1066</v>
      </c>
      <c r="M5" s="29">
        <v>0</v>
      </c>
      <c r="N5" s="29" t="s">
        <v>1067</v>
      </c>
      <c r="O5" s="29" t="s">
        <v>21</v>
      </c>
      <c r="P5" s="29">
        <v>2018</v>
      </c>
      <c r="Q5" s="29">
        <v>20</v>
      </c>
      <c r="R5" s="29">
        <v>4</v>
      </c>
      <c r="S5" s="29">
        <v>517</v>
      </c>
      <c r="T5" s="29">
        <v>523</v>
      </c>
      <c r="U5" s="29">
        <v>28861742</v>
      </c>
    </row>
    <row r="7" spans="2:45" hidden="1" x14ac:dyDescent="0.25"/>
    <row r="8" spans="2:45" hidden="1" x14ac:dyDescent="0.25"/>
    <row r="9" spans="2:45" hidden="1" x14ac:dyDescent="0.25"/>
    <row r="10" spans="2:45" hidden="1" x14ac:dyDescent="0.25"/>
    <row r="11" spans="2:45" hidden="1" x14ac:dyDescent="0.25"/>
    <row r="12" spans="2:45" hidden="1" x14ac:dyDescent="0.25"/>
    <row r="13" spans="2:45" hidden="1" x14ac:dyDescent="0.25"/>
    <row r="14" spans="2:45" hidden="1" x14ac:dyDescent="0.25"/>
    <row r="15" spans="2:45" hidden="1" x14ac:dyDescent="0.25"/>
    <row r="16" spans="2:4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4</v>
      </c>
      <c r="D371" s="15" t="s">
        <v>10</v>
      </c>
      <c r="E371" s="16">
        <f>DSUM(A1:U366,F1,D370:D371)</f>
        <v>7.8620000000000001</v>
      </c>
      <c r="F371" s="16" t="s">
        <v>10</v>
      </c>
      <c r="G371" s="16" t="s">
        <v>1638</v>
      </c>
      <c r="H371" s="16">
        <f>DCOUNTA(A1:U366,G1,F370:G371)</f>
        <v>1</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4</v>
      </c>
      <c r="D390" s="19" t="s">
        <v>4699</v>
      </c>
      <c r="E390" s="19">
        <f>E371</f>
        <v>7.8620000000000001</v>
      </c>
      <c r="F390" s="18">
        <f>H371</f>
        <v>1</v>
      </c>
      <c r="G390" s="18">
        <f>K371</f>
        <v>0</v>
      </c>
      <c r="H390" s="16"/>
      <c r="I390" s="16"/>
      <c r="J390" s="16"/>
      <c r="K390" s="16"/>
      <c r="L390" s="16"/>
      <c r="M390" s="16"/>
      <c r="N390" s="16"/>
      <c r="O390" s="17"/>
      <c r="P390" s="16"/>
      <c r="Q390" s="16"/>
      <c r="R390" s="16"/>
      <c r="S390" s="16"/>
      <c r="T390" s="16"/>
      <c r="U390" s="16"/>
    </row>
    <row r="391" spans="2:52" s="15" customFormat="1" ht="15.75" x14ac:dyDescent="0.3">
      <c r="C391" s="20"/>
      <c r="D391" s="25" t="s">
        <v>4704</v>
      </c>
      <c r="E391" s="25">
        <f>E390</f>
        <v>7.8620000000000001</v>
      </c>
      <c r="F391" s="20"/>
      <c r="G391" s="16"/>
      <c r="H391" s="16"/>
      <c r="I391" s="16"/>
      <c r="J391" s="16"/>
      <c r="K391" s="16"/>
      <c r="L391" s="16"/>
      <c r="M391" s="16"/>
      <c r="N391" s="16"/>
      <c r="O391" s="17"/>
      <c r="P391" s="16"/>
      <c r="Q391" s="16"/>
      <c r="R391" s="16"/>
      <c r="S391" s="16"/>
      <c r="T391" s="16"/>
      <c r="U391" s="16"/>
    </row>
    <row r="392" spans="2:52" s="15" customFormat="1" ht="15.75" x14ac:dyDescent="0.3">
      <c r="C392" s="20"/>
      <c r="D392" s="25" t="s">
        <v>4705</v>
      </c>
      <c r="E392" s="25">
        <f>E390</f>
        <v>7.8620000000000001</v>
      </c>
      <c r="F392" s="16"/>
      <c r="G392" s="16"/>
      <c r="H392" s="16"/>
      <c r="I392" s="16"/>
      <c r="J392" s="16"/>
      <c r="K392" s="16"/>
      <c r="L392" s="16"/>
      <c r="M392" s="16"/>
      <c r="N392" s="16"/>
      <c r="O392" s="16"/>
      <c r="P392" s="16"/>
      <c r="Q392" s="16"/>
      <c r="R392" s="16"/>
      <c r="S392" s="16"/>
      <c r="T392" s="16"/>
      <c r="U392" s="16"/>
    </row>
    <row r="398" spans="2:52" x14ac:dyDescent="0.25">
      <c r="C398" s="15"/>
    </row>
  </sheetData>
  <sortState ref="B2:U6">
    <sortCondition ref="B2:B365"/>
  </sortState>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Z399"/>
  <sheetViews>
    <sheetView workbookViewId="0">
      <selection activeCell="B365" sqref="B1:U365"/>
    </sheetView>
  </sheetViews>
  <sheetFormatPr baseColWidth="10" defaultRowHeight="15" x14ac:dyDescent="0.25"/>
  <cols>
    <col min="1" max="3" width="11.42578125" style="21"/>
    <col min="4" max="4" width="34.140625" style="21" customWidth="1"/>
    <col min="5" max="5" width="11.42578125" style="2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1078</v>
      </c>
      <c r="C2" s="28" t="s">
        <v>1079</v>
      </c>
      <c r="D2" s="28" t="s">
        <v>1080</v>
      </c>
      <c r="E2" s="28" t="s">
        <v>10</v>
      </c>
      <c r="F2" s="29">
        <f>VLOOKUP(N2,Revistas!$B$2:$H$63971,2,FALSE)</f>
        <v>8.0079999999999991</v>
      </c>
      <c r="G2" s="29" t="str">
        <f>VLOOKUP(N2,Revistas!$B$2:$H$63971,3,FALSE)</f>
        <v>Q1</v>
      </c>
      <c r="H2" s="29" t="str">
        <f>VLOOKUP(N2,Revistas!$B$2:$H$63971,4,FALSE)</f>
        <v>MEDICAL LABORATORY TECHNOLOGY - SCIE</v>
      </c>
      <c r="I2" s="29" t="str">
        <f>VLOOKUP(N2,Revistas!$B$2:$H$63971,5,FALSE)</f>
        <v>1 DE 30</v>
      </c>
      <c r="J2" s="29" t="str">
        <f>VLOOKUP(N2,Revistas!$B$2:$H$63971,6,FALSE)</f>
        <v>SI</v>
      </c>
      <c r="K2" s="28" t="s">
        <v>1081</v>
      </c>
      <c r="L2" s="28" t="s">
        <v>1082</v>
      </c>
      <c r="M2" s="29">
        <v>2</v>
      </c>
      <c r="N2" s="29" t="s">
        <v>1083</v>
      </c>
      <c r="O2" s="29" t="s">
        <v>33</v>
      </c>
      <c r="P2" s="29">
        <v>2018</v>
      </c>
      <c r="Q2" s="29">
        <v>64</v>
      </c>
      <c r="R2" s="29">
        <v>3</v>
      </c>
      <c r="S2" s="29">
        <v>501</v>
      </c>
      <c r="T2" s="29">
        <v>514</v>
      </c>
      <c r="U2" s="29">
        <v>29222339</v>
      </c>
    </row>
    <row r="3" spans="2:21" x14ac:dyDescent="0.25">
      <c r="B3" s="28" t="s">
        <v>1084</v>
      </c>
      <c r="C3" s="28" t="s">
        <v>1085</v>
      </c>
      <c r="D3" s="28" t="s">
        <v>1086</v>
      </c>
      <c r="E3" s="28" t="s">
        <v>10</v>
      </c>
      <c r="F3" s="29">
        <f>VLOOKUP(N3,Revistas!$B$2:$H$63971,2,FALSE)</f>
        <v>3.214</v>
      </c>
      <c r="G3" s="29" t="str">
        <f>VLOOKUP(N3,Revistas!$B$2:$H$63971,3,FALSE)</f>
        <v>Q1</v>
      </c>
      <c r="H3" s="29" t="str">
        <f>VLOOKUP(N3,Revistas!$B$2:$H$63971,4,FALSE)</f>
        <v>REHABILITATION - SCIE;</v>
      </c>
      <c r="I3" s="29" t="str">
        <f>VLOOKUP(N3,Revistas!$B$2:$H$63971,5,FALSE)</f>
        <v>6 DE 65</v>
      </c>
      <c r="J3" s="29" t="str">
        <f>VLOOKUP(N3,Revistas!$B$2:$H$63971,6,FALSE)</f>
        <v>SI</v>
      </c>
      <c r="K3" s="28" t="s">
        <v>1087</v>
      </c>
      <c r="L3" s="28" t="s">
        <v>1088</v>
      </c>
      <c r="M3" s="29">
        <v>0</v>
      </c>
      <c r="N3" s="29" t="s">
        <v>1089</v>
      </c>
      <c r="O3" s="29" t="s">
        <v>589</v>
      </c>
      <c r="P3" s="29">
        <v>2018</v>
      </c>
      <c r="Q3" s="29">
        <v>33</v>
      </c>
      <c r="R3" s="29">
        <v>1</v>
      </c>
      <c r="S3" s="29">
        <v>46</v>
      </c>
      <c r="T3" s="29">
        <v>52</v>
      </c>
      <c r="U3" s="29">
        <v>28195955</v>
      </c>
    </row>
    <row r="4" spans="2:21" x14ac:dyDescent="0.25">
      <c r="B4" s="28" t="s">
        <v>1090</v>
      </c>
      <c r="C4" s="28" t="s">
        <v>1091</v>
      </c>
      <c r="D4" s="28" t="s">
        <v>1092</v>
      </c>
      <c r="E4" s="28" t="s">
        <v>10</v>
      </c>
      <c r="F4" s="29">
        <f>VLOOKUP(N4,Revistas!$B$2:$H$63971,2,FALSE)</f>
        <v>1.9710000000000001</v>
      </c>
      <c r="G4" s="29" t="str">
        <f>VLOOKUP(N4,Revistas!$B$2:$H$63971,3,FALSE)</f>
        <v>Q2</v>
      </c>
      <c r="H4" s="29" t="str">
        <f>VLOOKUP(N4,Revistas!$B$2:$H$63971,4,FALSE)</f>
        <v>REHABILITATION - SCIE;</v>
      </c>
      <c r="I4" s="29" t="str">
        <f>VLOOKUP(N4,Revistas!$B$2:$H$63971,5,FALSE)</f>
        <v>17/65</v>
      </c>
      <c r="J4" s="29" t="str">
        <f>VLOOKUP(N4,Revistas!$B$2:$H$63971,6,FALSE)</f>
        <v>NO</v>
      </c>
      <c r="K4" s="28" t="s">
        <v>1093</v>
      </c>
      <c r="L4" s="28" t="s">
        <v>1088</v>
      </c>
      <c r="M4" s="29">
        <v>0</v>
      </c>
      <c r="N4" s="29" t="s">
        <v>1094</v>
      </c>
      <c r="O4" s="29"/>
      <c r="P4" s="29">
        <v>2018</v>
      </c>
      <c r="Q4" s="29">
        <v>32</v>
      </c>
      <c r="R4" s="29">
        <v>4</v>
      </c>
      <c r="S4" s="29">
        <v>459</v>
      </c>
      <c r="T4" s="29">
        <v>463</v>
      </c>
      <c r="U4" s="29">
        <v>29355397</v>
      </c>
    </row>
    <row r="5" spans="2:21" x14ac:dyDescent="0.25">
      <c r="B5" s="28" t="s">
        <v>1096</v>
      </c>
      <c r="C5" s="28" t="s">
        <v>1095</v>
      </c>
      <c r="D5" s="28" t="s">
        <v>1097</v>
      </c>
      <c r="E5" s="28" t="s">
        <v>24</v>
      </c>
      <c r="F5" s="29">
        <f>VLOOKUP(N5,Revistas!$B$2:$H$63971,2,FALSE)</f>
        <v>1.2310000000000001</v>
      </c>
      <c r="G5" s="29" t="str">
        <f>VLOOKUP(N5,Revistas!$B$2:$H$63971,3,FALSE)</f>
        <v>Q4</v>
      </c>
      <c r="H5" s="29" t="str">
        <f>VLOOKUP(N5,Revistas!$B$2:$H$63971,4,FALSE)</f>
        <v>CRITICAL CARE MEDICINE - SCIE</v>
      </c>
      <c r="I5" s="29" t="str">
        <f>VLOOKUP(N5,Revistas!$B$2:$H$63971,5,FALSE)</f>
        <v>31/33</v>
      </c>
      <c r="J5" s="29" t="str">
        <f>VLOOKUP(N5,Revistas!$B$2:$H$63971,6,FALSE)</f>
        <v>NO</v>
      </c>
      <c r="K5" s="28" t="s">
        <v>1099</v>
      </c>
      <c r="L5" s="28"/>
      <c r="M5" s="29" t="s">
        <v>140</v>
      </c>
      <c r="N5" s="29" t="s">
        <v>820</v>
      </c>
      <c r="O5" s="29" t="s">
        <v>1098</v>
      </c>
      <c r="P5" s="29">
        <v>2018</v>
      </c>
      <c r="Q5" s="29"/>
      <c r="R5" s="29"/>
      <c r="S5" s="29"/>
      <c r="T5" s="29"/>
      <c r="U5" s="29">
        <v>29502891</v>
      </c>
    </row>
    <row r="7" spans="2:21" hidden="1" x14ac:dyDescent="0.25"/>
    <row r="8" spans="2:21" hidden="1" x14ac:dyDescent="0.25"/>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3</v>
      </c>
      <c r="D371" s="15" t="s">
        <v>10</v>
      </c>
      <c r="E371" s="16">
        <f>DSUM(A1:U366,F1,D370:D371)</f>
        <v>13.193</v>
      </c>
      <c r="F371" s="16" t="s">
        <v>10</v>
      </c>
      <c r="G371" s="16" t="s">
        <v>1638</v>
      </c>
      <c r="H371" s="16">
        <f>DCOUNTA(A1:U366,G1,F370:G371)</f>
        <v>2</v>
      </c>
      <c r="I371" s="16" t="s">
        <v>10</v>
      </c>
      <c r="J371" s="16" t="s">
        <v>1592</v>
      </c>
      <c r="K371" s="16">
        <f>DCOUNTA(A1:U366,J1,I370:J371)</f>
        <v>2</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1</v>
      </c>
      <c r="D374" s="15" t="s">
        <v>24</v>
      </c>
      <c r="E374" s="16">
        <f>DSUM(A1:U366,F1,D373:D374)</f>
        <v>1.2310000000000001</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3</v>
      </c>
      <c r="D390" s="19" t="s">
        <v>4699</v>
      </c>
      <c r="E390" s="19">
        <f>E371</f>
        <v>13.193</v>
      </c>
      <c r="F390" s="18">
        <f>H371</f>
        <v>2</v>
      </c>
      <c r="G390" s="18">
        <f>K371</f>
        <v>2</v>
      </c>
      <c r="H390" s="16"/>
      <c r="I390" s="16"/>
      <c r="J390" s="16"/>
      <c r="K390" s="16"/>
      <c r="L390" s="16"/>
      <c r="M390" s="16"/>
      <c r="N390" s="16"/>
      <c r="O390" s="17"/>
      <c r="P390" s="16"/>
      <c r="Q390" s="16"/>
      <c r="R390" s="16"/>
      <c r="S390" s="16"/>
      <c r="T390" s="16"/>
      <c r="U390" s="16"/>
    </row>
    <row r="391" spans="2:52" s="15" customFormat="1" ht="15.75" x14ac:dyDescent="0.3">
      <c r="C391" s="18">
        <f>C374</f>
        <v>1</v>
      </c>
      <c r="D391" s="19" t="s">
        <v>4700</v>
      </c>
      <c r="E391" s="19">
        <f>E374</f>
        <v>1.2310000000000001</v>
      </c>
      <c r="F391" s="18">
        <f>H374</f>
        <v>0</v>
      </c>
      <c r="G391" s="18">
        <f>K374</f>
        <v>0</v>
      </c>
      <c r="H391" s="16"/>
      <c r="I391" s="16"/>
      <c r="J391" s="16"/>
      <c r="K391" s="16"/>
      <c r="L391" s="16"/>
      <c r="M391" s="16"/>
      <c r="N391" s="16"/>
      <c r="O391" s="17"/>
      <c r="P391" s="16"/>
      <c r="Q391" s="16"/>
      <c r="R391" s="16"/>
      <c r="S391" s="16"/>
      <c r="T391" s="16"/>
      <c r="U391" s="16"/>
    </row>
    <row r="392" spans="2:52" s="15" customFormat="1" ht="15.75" x14ac:dyDescent="0.3">
      <c r="C392" s="20"/>
      <c r="D392" s="25" t="s">
        <v>4704</v>
      </c>
      <c r="E392" s="25">
        <f>E390</f>
        <v>13.193</v>
      </c>
      <c r="F392" s="20"/>
      <c r="G392" s="16"/>
      <c r="H392" s="16"/>
      <c r="I392" s="16"/>
      <c r="J392" s="16"/>
      <c r="K392" s="16"/>
      <c r="L392" s="16"/>
      <c r="M392" s="16"/>
      <c r="N392" s="16"/>
      <c r="O392" s="17"/>
      <c r="P392" s="16"/>
      <c r="Q392" s="16"/>
      <c r="R392" s="16"/>
      <c r="S392" s="16"/>
      <c r="T392" s="16"/>
      <c r="U392" s="16"/>
    </row>
    <row r="393" spans="2:52" s="15" customFormat="1" ht="15.75" x14ac:dyDescent="0.3">
      <c r="C393" s="20"/>
      <c r="D393" s="25" t="s">
        <v>4705</v>
      </c>
      <c r="E393" s="25">
        <f>E390+E391</f>
        <v>14.423999999999999</v>
      </c>
      <c r="F393" s="16"/>
      <c r="G393" s="16"/>
      <c r="H393" s="16"/>
      <c r="I393" s="16"/>
      <c r="J393" s="16"/>
      <c r="K393" s="16"/>
      <c r="L393" s="16"/>
      <c r="M393" s="16"/>
      <c r="N393" s="16"/>
      <c r="O393" s="16"/>
      <c r="P393" s="16"/>
      <c r="Q393" s="16"/>
      <c r="R393" s="16"/>
      <c r="S393" s="16"/>
      <c r="T393" s="16"/>
      <c r="U393" s="16"/>
    </row>
    <row r="399" spans="2:52" x14ac:dyDescent="0.25">
      <c r="C399" s="15"/>
    </row>
  </sheetData>
  <sortState ref="B2:U6">
    <sortCondition ref="B2:B365"/>
  </sortState>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400"/>
  <sheetViews>
    <sheetView workbookViewId="0">
      <selection activeCell="E2" sqref="E2:E4"/>
    </sheetView>
  </sheetViews>
  <sheetFormatPr baseColWidth="10" defaultRowHeight="15" x14ac:dyDescent="0.25"/>
  <cols>
    <col min="1" max="3" width="11.42578125" style="21"/>
    <col min="4" max="4" width="34.140625" style="21" customWidth="1"/>
    <col min="5" max="5" width="13" style="21" customWidth="1"/>
    <col min="6" max="7" width="11.42578125" style="26"/>
    <col min="8" max="9" width="0" style="26" hidden="1" customWidth="1"/>
    <col min="10" max="10" width="11.42578125" style="26"/>
    <col min="11" max="11" width="12.7109375" style="21" hidden="1" customWidth="1"/>
    <col min="12" max="12" width="0" style="21" hidden="1" customWidth="1"/>
    <col min="13" max="13" width="11.42578125" style="26"/>
    <col min="14" max="15" width="0" style="26" hidden="1" customWidth="1"/>
    <col min="16" max="21" width="11.42578125" style="26"/>
    <col min="22" max="16384" width="11.42578125" style="21"/>
  </cols>
  <sheetData>
    <row r="1" spans="1:4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1:41" s="5" customFormat="1" x14ac:dyDescent="0.25">
      <c r="A2" s="38"/>
      <c r="B2" s="6" t="s">
        <v>4557</v>
      </c>
      <c r="C2" s="6" t="s">
        <v>4558</v>
      </c>
      <c r="D2" s="6" t="s">
        <v>4559</v>
      </c>
      <c r="E2" s="36" t="s">
        <v>10</v>
      </c>
      <c r="F2" s="36">
        <f>VLOOKUP(N2,Revistas!$B$2:$H$63971,2,FALSE)</f>
        <v>10.391</v>
      </c>
      <c r="G2" s="36" t="str">
        <f>VLOOKUP(N2,Revistas!$B$2:$H$63971,3,FALSE)</f>
        <v>Q1</v>
      </c>
      <c r="H2" s="36" t="str">
        <f>VLOOKUP(N2,Revistas!$B$2:$H$63971,4,FALSE)</f>
        <v>ENDOCRINOLOGY &amp; METABOLISM - SCIE;</v>
      </c>
      <c r="I2" s="36" t="str">
        <f>VLOOKUP(N2,Revistas!$B$2:$H$63971,5,FALSE)</f>
        <v>7/138</v>
      </c>
      <c r="J2" s="36" t="str">
        <f>VLOOKUP(N2,Revistas!$B$2:$H$63971,6,FALSE)</f>
        <v>SI</v>
      </c>
      <c r="K2" s="6" t="s">
        <v>4560</v>
      </c>
      <c r="L2" s="6"/>
      <c r="M2" s="36" t="s">
        <v>140</v>
      </c>
      <c r="N2" s="36" t="s">
        <v>4561</v>
      </c>
      <c r="O2" s="36" t="s">
        <v>4562</v>
      </c>
      <c r="P2" s="36">
        <v>2018</v>
      </c>
      <c r="Q2" s="36">
        <v>64</v>
      </c>
      <c r="R2" s="36">
        <v>4</v>
      </c>
      <c r="S2" s="36" t="s">
        <v>4563</v>
      </c>
      <c r="T2" s="36"/>
      <c r="U2" s="36">
        <v>29405372</v>
      </c>
    </row>
    <row r="3" spans="1:41" x14ac:dyDescent="0.25">
      <c r="B3" s="28" t="s">
        <v>1107</v>
      </c>
      <c r="C3" s="28" t="s">
        <v>1106</v>
      </c>
      <c r="D3" s="28" t="s">
        <v>1108</v>
      </c>
      <c r="E3" s="29" t="s">
        <v>10</v>
      </c>
      <c r="F3" s="29">
        <f>VLOOKUP(N3,Revistas!$B$2:$H$63971,2,FALSE)</f>
        <v>1.788</v>
      </c>
      <c r="G3" s="29" t="str">
        <f>VLOOKUP(N3,Revistas!$B$2:$H$63971,3,FALSE)</f>
        <v>Q2</v>
      </c>
      <c r="H3" s="29" t="str">
        <f>VLOOKUP(N3,Revistas!$B$2:$H$63971,4,FALSE)</f>
        <v>PUBLIC, ENVIRONMENTAL &amp; OCCUPATIONAL HEALTH - SSCI</v>
      </c>
      <c r="I3" s="29" t="str">
        <f>VLOOKUP(N3,Revistas!$B$2:$H$63971,5,FALSE)</f>
        <v>65/157</v>
      </c>
      <c r="J3" s="29" t="str">
        <f>VLOOKUP(N3,Revistas!$B$2:$H$63971,6,FALSE)</f>
        <v>NO</v>
      </c>
      <c r="K3" s="28" t="s">
        <v>1109</v>
      </c>
      <c r="L3" s="28"/>
      <c r="M3" s="29" t="s">
        <v>140</v>
      </c>
      <c r="N3" s="29" t="s">
        <v>1110</v>
      </c>
      <c r="O3" s="29" t="s">
        <v>1098</v>
      </c>
      <c r="P3" s="29">
        <v>2018</v>
      </c>
      <c r="Q3" s="29"/>
      <c r="R3" s="29"/>
      <c r="S3" s="29"/>
      <c r="T3" s="29"/>
      <c r="U3" s="29">
        <v>29497985</v>
      </c>
    </row>
    <row r="4" spans="1:41" x14ac:dyDescent="0.25">
      <c r="B4" s="28" t="s">
        <v>1100</v>
      </c>
      <c r="C4" s="28" t="s">
        <v>1101</v>
      </c>
      <c r="D4" s="28" t="s">
        <v>1102</v>
      </c>
      <c r="E4" s="29" t="s">
        <v>24</v>
      </c>
      <c r="F4" s="29" t="str">
        <f>VLOOKUP(N4,Revistas!$B$2:$H$63971,2,FALSE)</f>
        <v>NO TIENE</v>
      </c>
      <c r="G4" s="29" t="str">
        <f>VLOOKUP(N4,Revistas!$B$2:$H$63971,3,FALSE)</f>
        <v>NO TIENE</v>
      </c>
      <c r="H4" s="29" t="str">
        <f>VLOOKUP(N4,Revistas!$B$2:$H$63971,4,FALSE)</f>
        <v>NO TIENE</v>
      </c>
      <c r="I4" s="29" t="str">
        <f>VLOOKUP(N4,Revistas!$B$2:$H$63971,5,FALSE)</f>
        <v>NO TIENE</v>
      </c>
      <c r="J4" s="29" t="str">
        <f>VLOOKUP(N4,Revistas!$B$2:$H$63971,6,FALSE)</f>
        <v>NO</v>
      </c>
      <c r="K4" s="28" t="s">
        <v>1103</v>
      </c>
      <c r="L4" s="28" t="s">
        <v>1104</v>
      </c>
      <c r="M4" s="29">
        <v>0</v>
      </c>
      <c r="N4" s="29" t="s">
        <v>1105</v>
      </c>
      <c r="O4" s="29" t="s">
        <v>21</v>
      </c>
      <c r="P4" s="29">
        <v>2018</v>
      </c>
      <c r="Q4" s="29">
        <v>65</v>
      </c>
      <c r="R4" s="29">
        <v>4</v>
      </c>
      <c r="S4" s="29">
        <v>239</v>
      </c>
      <c r="T4" s="29">
        <v>241</v>
      </c>
      <c r="U4" s="29">
        <v>29429952</v>
      </c>
      <c r="AO4" s="24"/>
    </row>
    <row r="6" spans="1:41" hidden="1" x14ac:dyDescent="0.25"/>
    <row r="7" spans="1:41" hidden="1" x14ac:dyDescent="0.25"/>
    <row r="8" spans="1:41" hidden="1" x14ac:dyDescent="0.25"/>
    <row r="9" spans="1:41" hidden="1" x14ac:dyDescent="0.25"/>
    <row r="10" spans="1:41" hidden="1" x14ac:dyDescent="0.25"/>
    <row r="11" spans="1:41" hidden="1" x14ac:dyDescent="0.25"/>
    <row r="12" spans="1:41" hidden="1" x14ac:dyDescent="0.25"/>
    <row r="13" spans="1:41" hidden="1" x14ac:dyDescent="0.25"/>
    <row r="14" spans="1:41" hidden="1" x14ac:dyDescent="0.25"/>
    <row r="15" spans="1:41" hidden="1" x14ac:dyDescent="0.25"/>
    <row r="16" spans="1:4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hidden="1" x14ac:dyDescent="0.25"/>
    <row r="371" spans="2:21" s="15" customFormat="1" hidden="1" x14ac:dyDescent="0.25">
      <c r="B371" s="15" t="s">
        <v>167</v>
      </c>
      <c r="C371" s="15" t="s">
        <v>167</v>
      </c>
      <c r="D371" s="15" t="s">
        <v>167</v>
      </c>
      <c r="E371" s="16" t="s">
        <v>168</v>
      </c>
      <c r="F371" s="16" t="s">
        <v>167</v>
      </c>
      <c r="G371" s="16" t="s">
        <v>169</v>
      </c>
      <c r="H371" s="16" t="s">
        <v>4691</v>
      </c>
      <c r="I371" s="16" t="s">
        <v>167</v>
      </c>
      <c r="J371" s="16" t="s">
        <v>170</v>
      </c>
      <c r="K371" s="16" t="s">
        <v>4692</v>
      </c>
      <c r="L371" s="16"/>
      <c r="M371" s="16"/>
      <c r="N371" s="16"/>
      <c r="O371" s="16"/>
      <c r="P371" s="16"/>
      <c r="Q371" s="16"/>
      <c r="R371" s="16"/>
      <c r="S371" s="16"/>
      <c r="T371" s="16"/>
      <c r="U371" s="16"/>
    </row>
    <row r="372" spans="2:21" s="15" customFormat="1" hidden="1" x14ac:dyDescent="0.25">
      <c r="B372" s="15" t="s">
        <v>10</v>
      </c>
      <c r="C372" s="15">
        <f>DCOUNTA(A1:U367,E1,B371:B372)</f>
        <v>2</v>
      </c>
      <c r="D372" s="15" t="s">
        <v>10</v>
      </c>
      <c r="E372" s="16">
        <f>DSUM(A1:U367,F1,D371:D372)</f>
        <v>12.179</v>
      </c>
      <c r="F372" s="16" t="s">
        <v>10</v>
      </c>
      <c r="G372" s="16" t="s">
        <v>1638</v>
      </c>
      <c r="H372" s="16">
        <f>DCOUNTA(A1:U367,G1,F371:G372)</f>
        <v>1</v>
      </c>
      <c r="I372" s="16" t="s">
        <v>10</v>
      </c>
      <c r="J372" s="16" t="s">
        <v>1592</v>
      </c>
      <c r="K372" s="16">
        <f>DCOUNTA(A1:U367,J1,I371:J372)</f>
        <v>1</v>
      </c>
      <c r="L372" s="16"/>
      <c r="M372" s="16"/>
      <c r="N372" s="16"/>
      <c r="O372" s="16"/>
      <c r="P372" s="16"/>
      <c r="Q372" s="16"/>
      <c r="R372" s="16"/>
      <c r="S372" s="16"/>
      <c r="T372" s="16"/>
      <c r="U372" s="16"/>
    </row>
    <row r="373" spans="2:21" s="15" customFormat="1" hidden="1" x14ac:dyDescent="0.25">
      <c r="E373" s="16"/>
      <c r="F373" s="16"/>
      <c r="G373" s="16"/>
      <c r="H373" s="16"/>
      <c r="I373" s="16"/>
      <c r="J373" s="16"/>
      <c r="K373" s="16"/>
      <c r="L373" s="16"/>
      <c r="M373" s="16"/>
      <c r="N373" s="16"/>
      <c r="O373" s="16"/>
      <c r="P373" s="16"/>
      <c r="Q373" s="16"/>
      <c r="R373" s="16"/>
      <c r="S373" s="16"/>
      <c r="T373" s="16"/>
      <c r="U373" s="16"/>
    </row>
    <row r="374" spans="2:21" s="15" customFormat="1" hidden="1" x14ac:dyDescent="0.25">
      <c r="B374" s="15" t="s">
        <v>167</v>
      </c>
      <c r="D374" s="15" t="s">
        <v>167</v>
      </c>
      <c r="E374" s="16" t="s">
        <v>168</v>
      </c>
      <c r="F374" s="16" t="s">
        <v>167</v>
      </c>
      <c r="G374" s="16" t="s">
        <v>169</v>
      </c>
      <c r="H374" s="16" t="s">
        <v>4691</v>
      </c>
      <c r="I374" s="16" t="s">
        <v>167</v>
      </c>
      <c r="J374" s="16" t="s">
        <v>170</v>
      </c>
      <c r="K374" s="16" t="s">
        <v>4692</v>
      </c>
      <c r="L374" s="16"/>
      <c r="M374" s="16"/>
      <c r="N374" s="16"/>
      <c r="O374" s="16"/>
      <c r="P374" s="16"/>
      <c r="Q374" s="16"/>
      <c r="R374" s="16"/>
      <c r="S374" s="16"/>
      <c r="T374" s="16"/>
      <c r="U374" s="16"/>
    </row>
    <row r="375" spans="2:21" s="15" customFormat="1" hidden="1" x14ac:dyDescent="0.25">
      <c r="B375" s="15" t="s">
        <v>24</v>
      </c>
      <c r="C375" s="15">
        <f>DCOUNTA(A1:U367,E1,B374:B375)</f>
        <v>1</v>
      </c>
      <c r="D375" s="15" t="s">
        <v>24</v>
      </c>
      <c r="E375" s="16">
        <f>DSUM(A1:U367,F1,D374:D375)</f>
        <v>0</v>
      </c>
      <c r="F375" s="16" t="s">
        <v>24</v>
      </c>
      <c r="G375" s="16" t="s">
        <v>1638</v>
      </c>
      <c r="H375" s="16">
        <f>DCOUNTA(A1:U367,G1,F374:G375)</f>
        <v>0</v>
      </c>
      <c r="I375" s="16" t="s">
        <v>24</v>
      </c>
      <c r="J375" s="16" t="s">
        <v>1592</v>
      </c>
      <c r="K375" s="16">
        <f>DCOUNTA(A1:U367,J1,I374:J375)</f>
        <v>0</v>
      </c>
      <c r="L375" s="16"/>
      <c r="M375" s="16"/>
      <c r="N375" s="16"/>
      <c r="O375" s="16"/>
      <c r="P375" s="16"/>
      <c r="Q375" s="16"/>
      <c r="R375" s="16"/>
      <c r="S375" s="16"/>
      <c r="T375" s="16"/>
      <c r="U375" s="16"/>
    </row>
    <row r="376" spans="2:21" s="15" customFormat="1" hidden="1" x14ac:dyDescent="0.25">
      <c r="E376" s="16"/>
      <c r="F376" s="16"/>
      <c r="G376" s="16"/>
      <c r="H376" s="16"/>
      <c r="I376" s="16"/>
      <c r="J376" s="16"/>
      <c r="K376" s="16"/>
      <c r="L376" s="16"/>
      <c r="M376" s="16"/>
      <c r="N376" s="16"/>
      <c r="O376" s="16"/>
      <c r="P376" s="16"/>
      <c r="Q376" s="16"/>
      <c r="R376" s="16"/>
      <c r="S376" s="16"/>
      <c r="T376" s="16"/>
      <c r="U376" s="16"/>
    </row>
    <row r="377" spans="2:21" s="15" customFormat="1" hidden="1" x14ac:dyDescent="0.25">
      <c r="B377" s="15" t="s">
        <v>167</v>
      </c>
      <c r="D377" s="15" t="s">
        <v>167</v>
      </c>
      <c r="E377" s="16" t="s">
        <v>168</v>
      </c>
      <c r="F377" s="16" t="s">
        <v>167</v>
      </c>
      <c r="G377" s="16" t="s">
        <v>169</v>
      </c>
      <c r="H377" s="16" t="s">
        <v>4691</v>
      </c>
      <c r="I377" s="16" t="s">
        <v>167</v>
      </c>
      <c r="J377" s="16" t="s">
        <v>170</v>
      </c>
      <c r="K377" s="16" t="s">
        <v>4692</v>
      </c>
      <c r="L377" s="16"/>
      <c r="M377" s="16"/>
      <c r="N377" s="16"/>
      <c r="O377" s="16"/>
      <c r="P377" s="16"/>
      <c r="Q377" s="16"/>
      <c r="R377" s="16"/>
      <c r="S377" s="16"/>
      <c r="T377" s="16"/>
      <c r="U377" s="16"/>
    </row>
    <row r="378" spans="2:21" s="15" customFormat="1" hidden="1" x14ac:dyDescent="0.25">
      <c r="B378" s="15" t="s">
        <v>149</v>
      </c>
      <c r="C378" s="15">
        <f>DCOUNTA(A1:U367,E1,B377:B378)</f>
        <v>0</v>
      </c>
      <c r="D378" s="15" t="s">
        <v>149</v>
      </c>
      <c r="E378" s="16">
        <f>DSUM(A1:U367,F1,D377:D378)</f>
        <v>0</v>
      </c>
      <c r="F378" s="16" t="s">
        <v>149</v>
      </c>
      <c r="G378" s="16" t="s">
        <v>1638</v>
      </c>
      <c r="H378" s="16">
        <f>DCOUNTA(A1:U367,G1,F377:G378)</f>
        <v>0</v>
      </c>
      <c r="I378" s="16" t="s">
        <v>149</v>
      </c>
      <c r="J378" s="16" t="s">
        <v>1592</v>
      </c>
      <c r="K378" s="16">
        <f>DCOUNTA(A1:U367,J1,I377:J378)</f>
        <v>0</v>
      </c>
      <c r="L378" s="16"/>
      <c r="M378" s="16"/>
      <c r="N378" s="16"/>
      <c r="O378" s="16"/>
      <c r="P378" s="16"/>
      <c r="Q378" s="16"/>
      <c r="R378" s="16"/>
      <c r="S378" s="16"/>
      <c r="T378" s="16"/>
      <c r="U378" s="16"/>
    </row>
    <row r="379" spans="2:21" s="15" customFormat="1" hidden="1" x14ac:dyDescent="0.25">
      <c r="E379" s="16"/>
      <c r="F379" s="16"/>
      <c r="G379" s="16"/>
      <c r="H379" s="16"/>
      <c r="I379" s="16"/>
      <c r="J379" s="16"/>
      <c r="K379" s="16"/>
      <c r="L379" s="16"/>
      <c r="M379" s="16"/>
      <c r="N379" s="16"/>
      <c r="O379" s="16"/>
      <c r="P379" s="16"/>
      <c r="Q379" s="16"/>
      <c r="R379" s="16"/>
      <c r="S379" s="16"/>
      <c r="T379" s="16"/>
      <c r="U379" s="16"/>
    </row>
    <row r="380" spans="2:21" s="15" customFormat="1" hidden="1" x14ac:dyDescent="0.25">
      <c r="B380" s="15" t="s">
        <v>167</v>
      </c>
      <c r="D380" s="15" t="s">
        <v>167</v>
      </c>
      <c r="E380" s="16" t="s">
        <v>168</v>
      </c>
      <c r="F380" s="16" t="s">
        <v>167</v>
      </c>
      <c r="G380" s="16" t="s">
        <v>169</v>
      </c>
      <c r="H380" s="16" t="s">
        <v>4691</v>
      </c>
      <c r="I380" s="16" t="s">
        <v>167</v>
      </c>
      <c r="J380" s="16" t="s">
        <v>170</v>
      </c>
      <c r="K380" s="16" t="s">
        <v>4692</v>
      </c>
      <c r="L380" s="16"/>
      <c r="M380" s="16"/>
      <c r="N380" s="16"/>
      <c r="O380" s="16"/>
      <c r="P380" s="16"/>
      <c r="Q380" s="16"/>
      <c r="R380" s="16"/>
      <c r="S380" s="16"/>
      <c r="T380" s="16"/>
      <c r="U380" s="16"/>
    </row>
    <row r="381" spans="2:21" s="15" customFormat="1" hidden="1" x14ac:dyDescent="0.25">
      <c r="B381" s="15" t="s">
        <v>198</v>
      </c>
      <c r="C381" s="15">
        <f>DCOUNTA(A1:U367,E1,B380:B381)</f>
        <v>0</v>
      </c>
      <c r="D381" s="15" t="s">
        <v>198</v>
      </c>
      <c r="E381" s="16">
        <f>DSUM(A1:U367,F1,D380:D381)</f>
        <v>0</v>
      </c>
      <c r="F381" s="16" t="s">
        <v>198</v>
      </c>
      <c r="G381" s="16" t="s">
        <v>1638</v>
      </c>
      <c r="H381" s="16">
        <f>DCOUNTA(A1:U367,G1,F380:G381)</f>
        <v>0</v>
      </c>
      <c r="I381" s="16" t="s">
        <v>198</v>
      </c>
      <c r="J381" s="16" t="s">
        <v>1592</v>
      </c>
      <c r="K381" s="16">
        <f>DCOUNTA(A1:U367,J1,I380:J381)</f>
        <v>0</v>
      </c>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E383" s="16"/>
      <c r="F383" s="16"/>
      <c r="G383" s="16"/>
      <c r="H383" s="16"/>
      <c r="I383" s="16"/>
      <c r="J383" s="16"/>
      <c r="K383" s="16"/>
      <c r="L383" s="16"/>
      <c r="M383" s="16"/>
      <c r="N383" s="16"/>
      <c r="O383" s="16"/>
      <c r="P383" s="16"/>
      <c r="Q383" s="16"/>
      <c r="R383" s="16"/>
      <c r="S383" s="16"/>
      <c r="T383" s="16"/>
      <c r="U383" s="16"/>
    </row>
    <row r="384" spans="2:21" s="15" customFormat="1" hidden="1" x14ac:dyDescent="0.25">
      <c r="B384" s="15" t="s">
        <v>167</v>
      </c>
      <c r="D384" s="15" t="s">
        <v>167</v>
      </c>
      <c r="E384" s="16" t="s">
        <v>168</v>
      </c>
      <c r="F384" s="16" t="s">
        <v>167</v>
      </c>
      <c r="G384" s="16" t="s">
        <v>169</v>
      </c>
      <c r="H384" s="16" t="s">
        <v>4691</v>
      </c>
      <c r="I384" s="16" t="s">
        <v>167</v>
      </c>
      <c r="J384" s="16" t="s">
        <v>170</v>
      </c>
      <c r="K384" s="16" t="s">
        <v>4692</v>
      </c>
      <c r="L384" s="16"/>
      <c r="M384" s="16"/>
      <c r="N384" s="16"/>
      <c r="O384" s="16"/>
      <c r="P384" s="16"/>
      <c r="Q384" s="16"/>
      <c r="R384" s="16"/>
      <c r="S384" s="16"/>
      <c r="T384" s="16"/>
      <c r="U384" s="16"/>
    </row>
    <row r="385" spans="2:52" s="15" customFormat="1" hidden="1" x14ac:dyDescent="0.25">
      <c r="B385" s="15" t="s">
        <v>205</v>
      </c>
      <c r="C385" s="15">
        <f>DCOUNTA(A1:U367,E1,B384:B385)</f>
        <v>0</v>
      </c>
      <c r="D385" s="15" t="s">
        <v>205</v>
      </c>
      <c r="E385" s="16">
        <f>DSUM(A1:U367,F1,D384:D385)</f>
        <v>0</v>
      </c>
      <c r="F385" s="16" t="s">
        <v>205</v>
      </c>
      <c r="G385" s="16" t="s">
        <v>1638</v>
      </c>
      <c r="H385" s="16">
        <f>DCOUNTA(A1:U367,G1,F384:G385)</f>
        <v>0</v>
      </c>
      <c r="I385" s="16" t="s">
        <v>205</v>
      </c>
      <c r="J385" s="16" t="s">
        <v>1592</v>
      </c>
      <c r="K385" s="16">
        <f>DCOUNTA(A1:U367,J1,I384:J385)</f>
        <v>0</v>
      </c>
      <c r="L385" s="16"/>
      <c r="M385" s="16"/>
      <c r="N385" s="16"/>
      <c r="O385" s="16"/>
      <c r="P385" s="16"/>
      <c r="Q385" s="16"/>
      <c r="R385" s="16"/>
      <c r="S385" s="16"/>
      <c r="T385" s="16"/>
      <c r="U385" s="16"/>
    </row>
    <row r="386" spans="2:52" s="15" customFormat="1" hidden="1" x14ac:dyDescent="0.25">
      <c r="E386" s="16"/>
      <c r="F386" s="16"/>
      <c r="G386" s="16"/>
      <c r="H386" s="16"/>
      <c r="I386" s="16"/>
      <c r="J386" s="16"/>
      <c r="K386" s="16"/>
      <c r="L386" s="16"/>
      <c r="M386" s="16"/>
      <c r="N386" s="16"/>
      <c r="O386" s="16"/>
      <c r="P386" s="16"/>
      <c r="Q386" s="16"/>
      <c r="R386" s="16"/>
      <c r="S386" s="16"/>
      <c r="T386" s="16"/>
      <c r="U386" s="16"/>
    </row>
    <row r="387" spans="2:52" s="15" customFormat="1" hidden="1" x14ac:dyDescent="0.25">
      <c r="B387" s="15" t="s">
        <v>167</v>
      </c>
      <c r="D387" s="15" t="s">
        <v>167</v>
      </c>
      <c r="E387" s="16" t="s">
        <v>168</v>
      </c>
      <c r="F387" s="16" t="s">
        <v>167</v>
      </c>
      <c r="G387" s="16" t="s">
        <v>169</v>
      </c>
      <c r="H387" s="16" t="s">
        <v>4691</v>
      </c>
      <c r="I387" s="16" t="s">
        <v>167</v>
      </c>
      <c r="J387" s="16" t="s">
        <v>170</v>
      </c>
      <c r="K387" s="16" t="s">
        <v>4692</v>
      </c>
      <c r="L387" s="16"/>
      <c r="M387" s="16"/>
      <c r="N387" s="16"/>
      <c r="O387" s="16"/>
      <c r="P387" s="16"/>
      <c r="Q387" s="16"/>
      <c r="R387" s="16"/>
      <c r="S387" s="16"/>
      <c r="T387" s="16"/>
      <c r="U387" s="16"/>
    </row>
    <row r="388" spans="2:52" s="15" customFormat="1" hidden="1" x14ac:dyDescent="0.25">
      <c r="B388" s="15" t="s">
        <v>44</v>
      </c>
      <c r="C388" s="15">
        <f>DCOUNTA(A1:U367,E1,B387:B388)</f>
        <v>0</v>
      </c>
      <c r="D388" s="15" t="s">
        <v>44</v>
      </c>
      <c r="E388" s="16">
        <f>DSUM(A1:U367,F1,D387:D388)</f>
        <v>0</v>
      </c>
      <c r="F388" s="16" t="s">
        <v>44</v>
      </c>
      <c r="G388" s="16" t="s">
        <v>1638</v>
      </c>
      <c r="H388" s="16">
        <f>DCOUNTA(A1:U367,G1,F387:G388)</f>
        <v>0</v>
      </c>
      <c r="I388" s="16" t="s">
        <v>44</v>
      </c>
      <c r="J388" s="16" t="s">
        <v>1592</v>
      </c>
      <c r="K388" s="16">
        <f>DCOUNTA(A1:U367,J1,I387:J388)</f>
        <v>0</v>
      </c>
      <c r="L388" s="16"/>
      <c r="M388" s="16"/>
      <c r="N388" s="16"/>
      <c r="O388" s="16"/>
      <c r="P388" s="16"/>
      <c r="Q388" s="16"/>
      <c r="R388" s="16"/>
      <c r="S388" s="16"/>
      <c r="T388" s="16"/>
      <c r="U388" s="16"/>
    </row>
    <row r="389" spans="2:52" s="15" customFormat="1" x14ac:dyDescent="0.25">
      <c r="E389" s="16"/>
      <c r="F389" s="16"/>
      <c r="G389" s="16"/>
      <c r="H389" s="16"/>
      <c r="I389" s="16"/>
      <c r="J389" s="16"/>
      <c r="K389" s="16"/>
      <c r="L389" s="16"/>
      <c r="M389" s="16"/>
      <c r="N389" s="16"/>
      <c r="O389" s="16"/>
      <c r="P389" s="16"/>
      <c r="Q389" s="16"/>
      <c r="R389" s="16"/>
      <c r="S389" s="16"/>
      <c r="T389" s="16"/>
      <c r="U389" s="16"/>
    </row>
    <row r="390" spans="2:52" s="15" customFormat="1" ht="15.75" x14ac:dyDescent="0.3">
      <c r="C390" s="25" t="s">
        <v>4693</v>
      </c>
      <c r="D390" s="25" t="s">
        <v>4694</v>
      </c>
      <c r="E390" s="25" t="s">
        <v>1634</v>
      </c>
      <c r="F390" s="25" t="s">
        <v>4695</v>
      </c>
      <c r="G390" s="25" t="s">
        <v>4696</v>
      </c>
      <c r="H390" s="16"/>
      <c r="I390" s="16"/>
      <c r="J390" s="16"/>
      <c r="K390" s="16"/>
      <c r="L390" s="16"/>
      <c r="M390" s="16"/>
      <c r="N390" s="16"/>
      <c r="O390" s="17"/>
      <c r="P390" s="16"/>
      <c r="Q390" s="16"/>
      <c r="R390" s="16"/>
      <c r="S390" s="16"/>
      <c r="T390" s="16"/>
      <c r="U390" s="16"/>
      <c r="AY390" s="15" t="s">
        <v>4697</v>
      </c>
      <c r="AZ390" s="15" t="s">
        <v>4698</v>
      </c>
    </row>
    <row r="391" spans="2:52" s="15" customFormat="1" ht="15.75" x14ac:dyDescent="0.3">
      <c r="C391" s="18">
        <f>C372</f>
        <v>2</v>
      </c>
      <c r="D391" s="19" t="s">
        <v>4699</v>
      </c>
      <c r="E391" s="19">
        <f>E372</f>
        <v>12.179</v>
      </c>
      <c r="F391" s="18">
        <f>H372</f>
        <v>1</v>
      </c>
      <c r="G391" s="18">
        <f>K372</f>
        <v>1</v>
      </c>
      <c r="H391" s="16"/>
      <c r="I391" s="16"/>
      <c r="J391" s="16"/>
      <c r="K391" s="16"/>
      <c r="L391" s="16"/>
      <c r="M391" s="16"/>
      <c r="N391" s="16"/>
      <c r="O391" s="17"/>
      <c r="P391" s="16"/>
      <c r="Q391" s="16"/>
      <c r="R391" s="16"/>
      <c r="S391" s="16"/>
      <c r="T391" s="16"/>
      <c r="U391" s="16"/>
    </row>
    <row r="392" spans="2:52" s="15" customFormat="1" ht="15.75" x14ac:dyDescent="0.3">
      <c r="C392" s="18">
        <f>C375</f>
        <v>1</v>
      </c>
      <c r="D392" s="19" t="s">
        <v>4700</v>
      </c>
      <c r="E392" s="19">
        <f>E375</f>
        <v>0</v>
      </c>
      <c r="F392" s="18">
        <f>H375</f>
        <v>0</v>
      </c>
      <c r="G392" s="18">
        <f>K375</f>
        <v>0</v>
      </c>
      <c r="H392" s="16"/>
      <c r="I392" s="16"/>
      <c r="J392" s="16"/>
      <c r="K392" s="16"/>
      <c r="L392" s="16"/>
      <c r="M392" s="16"/>
      <c r="N392" s="16"/>
      <c r="O392" s="17"/>
      <c r="P392" s="16"/>
      <c r="Q392" s="16"/>
      <c r="R392" s="16"/>
      <c r="S392" s="16"/>
      <c r="T392" s="16"/>
      <c r="U392" s="16"/>
    </row>
    <row r="393" spans="2:52" s="15" customFormat="1" ht="15.75" x14ac:dyDescent="0.3">
      <c r="C393" s="20"/>
      <c r="D393" s="25" t="s">
        <v>4704</v>
      </c>
      <c r="E393" s="25">
        <f>E391</f>
        <v>12.179</v>
      </c>
      <c r="F393" s="20"/>
      <c r="G393" s="16"/>
      <c r="H393" s="16"/>
      <c r="I393" s="16"/>
      <c r="J393" s="16"/>
      <c r="K393" s="16"/>
      <c r="L393" s="16"/>
      <c r="M393" s="16"/>
      <c r="N393" s="16"/>
      <c r="O393" s="17"/>
      <c r="P393" s="16"/>
      <c r="Q393" s="16"/>
      <c r="R393" s="16"/>
      <c r="S393" s="16"/>
      <c r="T393" s="16"/>
      <c r="U393" s="16"/>
    </row>
    <row r="394" spans="2:52" s="15" customFormat="1" ht="15.75" x14ac:dyDescent="0.3">
      <c r="C394" s="20"/>
      <c r="D394" s="25" t="s">
        <v>4705</v>
      </c>
      <c r="E394" s="25">
        <f>E391+E392</f>
        <v>12.179</v>
      </c>
      <c r="F394" s="16"/>
      <c r="G394" s="16"/>
      <c r="H394" s="16"/>
      <c r="I394" s="16"/>
      <c r="J394" s="16"/>
      <c r="K394" s="16"/>
      <c r="L394" s="16"/>
      <c r="M394" s="16"/>
      <c r="N394" s="16"/>
      <c r="O394" s="16"/>
      <c r="P394" s="16"/>
      <c r="Q394" s="16"/>
      <c r="R394" s="16"/>
      <c r="S394" s="16"/>
      <c r="T394" s="16"/>
      <c r="U394" s="16"/>
    </row>
    <row r="400" spans="2:52" x14ac:dyDescent="0.25">
      <c r="C400" s="15"/>
    </row>
  </sheetData>
  <sortState ref="B2:U4">
    <sortCondition ref="B2:B365"/>
  </sortState>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Z400"/>
  <sheetViews>
    <sheetView workbookViewId="0">
      <selection activeCell="B365" sqref="B1:U365"/>
    </sheetView>
  </sheetViews>
  <sheetFormatPr baseColWidth="10" defaultRowHeight="15" x14ac:dyDescent="0.25"/>
  <cols>
    <col min="1" max="3" width="11.42578125" style="21"/>
    <col min="4" max="4" width="34.140625" style="21" customWidth="1"/>
    <col min="5" max="5" width="15" style="21" customWidth="1"/>
    <col min="6" max="7" width="11.42578125" style="26"/>
    <col min="8" max="9" width="0" style="26" hidden="1" customWidth="1"/>
    <col min="10" max="10" width="11.42578125" style="26"/>
    <col min="11" max="11" width="13" style="21" hidden="1" customWidth="1"/>
    <col min="12" max="12" width="0" style="21" hidden="1" customWidth="1"/>
    <col min="13" max="13" width="11.42578125" style="26"/>
    <col min="14" max="15" width="0" style="26" hidden="1" customWidth="1"/>
    <col min="16" max="21" width="11.42578125" style="26"/>
    <col min="22" max="16384" width="11.42578125" style="21"/>
  </cols>
  <sheetData>
    <row r="1" spans="2:49"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49" x14ac:dyDescent="0.25">
      <c r="B2" s="28" t="s">
        <v>1160</v>
      </c>
      <c r="C2" s="28" t="s">
        <v>4335</v>
      </c>
      <c r="D2" s="28" t="s">
        <v>1139</v>
      </c>
      <c r="E2" s="28" t="s">
        <v>10</v>
      </c>
      <c r="F2" s="29">
        <f>VLOOKUP(N2,Revistas!$B$2:$H$63971,2,FALSE)</f>
        <v>0.32300000000000001</v>
      </c>
      <c r="G2" s="29" t="str">
        <f>VLOOKUP(N2,Revistas!$B$2:$H$63971,3,FALSE)</f>
        <v>Q4</v>
      </c>
      <c r="H2" s="29" t="str">
        <f>VLOOKUP(N2,Revistas!$B$2:$H$63971,4,FALSE)</f>
        <v>UROLOGY &amp; NEPHROLOGY - SCIE</v>
      </c>
      <c r="I2" s="29" t="str">
        <f>VLOOKUP(N2,Revistas!$B$2:$H$63971,5,FALSE)</f>
        <v>73/76</v>
      </c>
      <c r="J2" s="29" t="str">
        <f>VLOOKUP(N2,Revistas!$B$2:$H$63971,6,FALSE)</f>
        <v>NO</v>
      </c>
      <c r="K2" s="28" t="s">
        <v>1152</v>
      </c>
      <c r="L2" s="28"/>
      <c r="M2" s="29" t="s">
        <v>140</v>
      </c>
      <c r="N2" s="29" t="s">
        <v>1141</v>
      </c>
      <c r="O2" s="29" t="s">
        <v>782</v>
      </c>
      <c r="P2" s="29">
        <v>2018</v>
      </c>
      <c r="Q2" s="29">
        <v>71</v>
      </c>
      <c r="R2" s="29">
        <v>1</v>
      </c>
      <c r="S2" s="29">
        <v>85</v>
      </c>
      <c r="T2" s="29">
        <v>88</v>
      </c>
      <c r="U2" s="29">
        <v>29336336</v>
      </c>
      <c r="AW2" s="24"/>
    </row>
    <row r="3" spans="2:49" x14ac:dyDescent="0.25">
      <c r="B3" s="28" t="s">
        <v>1161</v>
      </c>
      <c r="C3" s="28" t="s">
        <v>4334</v>
      </c>
      <c r="D3" s="28" t="s">
        <v>1139</v>
      </c>
      <c r="E3" s="28" t="s">
        <v>10</v>
      </c>
      <c r="F3" s="29">
        <f>VLOOKUP(N3,Revistas!$B$2:$H$63971,2,FALSE)</f>
        <v>0.32300000000000001</v>
      </c>
      <c r="G3" s="29" t="str">
        <f>VLOOKUP(N3,Revistas!$B$2:$H$63971,3,FALSE)</f>
        <v>Q4</v>
      </c>
      <c r="H3" s="29" t="str">
        <f>VLOOKUP(N3,Revistas!$B$2:$H$63971,4,FALSE)</f>
        <v>UROLOGY &amp; NEPHROLOGY - SCIE</v>
      </c>
      <c r="I3" s="29" t="str">
        <f>VLOOKUP(N3,Revistas!$B$2:$H$63971,5,FALSE)</f>
        <v>73/76</v>
      </c>
      <c r="J3" s="29" t="str">
        <f>VLOOKUP(N3,Revistas!$B$2:$H$63971,6,FALSE)</f>
        <v>NO</v>
      </c>
      <c r="K3" s="28" t="s">
        <v>1162</v>
      </c>
      <c r="L3" s="28"/>
      <c r="M3" s="29" t="s">
        <v>140</v>
      </c>
      <c r="N3" s="29" t="s">
        <v>1141</v>
      </c>
      <c r="O3" s="29" t="s">
        <v>782</v>
      </c>
      <c r="P3" s="29">
        <v>2018</v>
      </c>
      <c r="Q3" s="29">
        <v>71</v>
      </c>
      <c r="R3" s="29">
        <v>1</v>
      </c>
      <c r="S3" s="29">
        <v>108</v>
      </c>
      <c r="T3" s="29">
        <v>113</v>
      </c>
      <c r="U3" s="29">
        <v>29336339</v>
      </c>
    </row>
    <row r="4" spans="2:49" x14ac:dyDescent="0.25">
      <c r="B4" s="28" t="s">
        <v>1154</v>
      </c>
      <c r="C4" s="28" t="s">
        <v>1153</v>
      </c>
      <c r="D4" s="28" t="s">
        <v>1139</v>
      </c>
      <c r="E4" s="28" t="s">
        <v>10</v>
      </c>
      <c r="F4" s="29">
        <f>VLOOKUP(N4,Revistas!$B$2:$H$63971,2,FALSE)</f>
        <v>0.32300000000000001</v>
      </c>
      <c r="G4" s="29" t="str">
        <f>VLOOKUP(N4,Revistas!$B$2:$H$63971,3,FALSE)</f>
        <v>Q4</v>
      </c>
      <c r="H4" s="29" t="str">
        <f>VLOOKUP(N4,Revistas!$B$2:$H$63971,4,FALSE)</f>
        <v>UROLOGY &amp; NEPHROLOGY - SCIE</v>
      </c>
      <c r="I4" s="29" t="str">
        <f>VLOOKUP(N4,Revistas!$B$2:$H$63971,5,FALSE)</f>
        <v>73/76</v>
      </c>
      <c r="J4" s="29" t="str">
        <f>VLOOKUP(N4,Revistas!$B$2:$H$63971,6,FALSE)</f>
        <v>NO</v>
      </c>
      <c r="K4" s="28" t="s">
        <v>1155</v>
      </c>
      <c r="L4" s="28"/>
      <c r="M4" s="29" t="s">
        <v>140</v>
      </c>
      <c r="N4" s="29" t="s">
        <v>1141</v>
      </c>
      <c r="O4" s="29" t="s">
        <v>782</v>
      </c>
      <c r="P4" s="29">
        <v>2018</v>
      </c>
      <c r="Q4" s="29">
        <v>71</v>
      </c>
      <c r="R4" s="29">
        <v>1</v>
      </c>
      <c r="S4" s="29">
        <v>1</v>
      </c>
      <c r="T4" s="29">
        <v>17</v>
      </c>
      <c r="U4" s="29">
        <v>29336327</v>
      </c>
    </row>
    <row r="5" spans="2:49" x14ac:dyDescent="0.25">
      <c r="B5" s="28" t="s">
        <v>1156</v>
      </c>
      <c r="C5" s="28" t="s">
        <v>4332</v>
      </c>
      <c r="D5" s="28" t="s">
        <v>1139</v>
      </c>
      <c r="E5" s="28" t="s">
        <v>10</v>
      </c>
      <c r="F5" s="29">
        <f>VLOOKUP(N5,Revistas!$B$2:$H$63971,2,FALSE)</f>
        <v>0.32300000000000001</v>
      </c>
      <c r="G5" s="29" t="str">
        <f>VLOOKUP(N5,Revistas!$B$2:$H$63971,3,FALSE)</f>
        <v>Q4</v>
      </c>
      <c r="H5" s="29" t="str">
        <f>VLOOKUP(N5,Revistas!$B$2:$H$63971,4,FALSE)</f>
        <v>UROLOGY &amp; NEPHROLOGY - SCIE</v>
      </c>
      <c r="I5" s="29" t="str">
        <f>VLOOKUP(N5,Revistas!$B$2:$H$63971,5,FALSE)</f>
        <v>73/76</v>
      </c>
      <c r="J5" s="29" t="str">
        <f>VLOOKUP(N5,Revistas!$B$2:$H$63971,6,FALSE)</f>
        <v>NO</v>
      </c>
      <c r="K5" s="28" t="s">
        <v>1157</v>
      </c>
      <c r="L5" s="28"/>
      <c r="M5" s="29" t="s">
        <v>140</v>
      </c>
      <c r="N5" s="29" t="s">
        <v>1141</v>
      </c>
      <c r="O5" s="29" t="s">
        <v>782</v>
      </c>
      <c r="P5" s="29">
        <v>2018</v>
      </c>
      <c r="Q5" s="29">
        <v>71</v>
      </c>
      <c r="R5" s="29">
        <v>1</v>
      </c>
      <c r="S5" s="29">
        <v>40</v>
      </c>
      <c r="T5" s="29">
        <v>45</v>
      </c>
      <c r="U5" s="29">
        <v>29336331</v>
      </c>
    </row>
    <row r="6" spans="2:49" x14ac:dyDescent="0.25">
      <c r="B6" s="28" t="s">
        <v>1149</v>
      </c>
      <c r="C6" s="28" t="s">
        <v>4333</v>
      </c>
      <c r="D6" s="28" t="s">
        <v>1139</v>
      </c>
      <c r="E6" s="28" t="s">
        <v>10</v>
      </c>
      <c r="F6" s="29">
        <f>VLOOKUP(N6,Revistas!$B$2:$H$63971,2,FALSE)</f>
        <v>0.32300000000000001</v>
      </c>
      <c r="G6" s="29" t="str">
        <f>VLOOKUP(N6,Revistas!$B$2:$H$63971,3,FALSE)</f>
        <v>Q4</v>
      </c>
      <c r="H6" s="29" t="str">
        <f>VLOOKUP(N6,Revistas!$B$2:$H$63971,4,FALSE)</f>
        <v>UROLOGY &amp; NEPHROLOGY - SCIE</v>
      </c>
      <c r="I6" s="29" t="str">
        <f>VLOOKUP(N6,Revistas!$B$2:$H$63971,5,FALSE)</f>
        <v>73/76</v>
      </c>
      <c r="J6" s="29" t="str">
        <f>VLOOKUP(N6,Revistas!$B$2:$H$63971,6,FALSE)</f>
        <v>NO</v>
      </c>
      <c r="K6" s="28" t="s">
        <v>1150</v>
      </c>
      <c r="L6" s="28"/>
      <c r="M6" s="29" t="s">
        <v>140</v>
      </c>
      <c r="N6" s="29" t="s">
        <v>1141</v>
      </c>
      <c r="O6" s="29" t="s">
        <v>782</v>
      </c>
      <c r="P6" s="29">
        <v>2018</v>
      </c>
      <c r="Q6" s="29">
        <v>71</v>
      </c>
      <c r="R6" s="29">
        <v>1</v>
      </c>
      <c r="S6" s="29">
        <v>1</v>
      </c>
      <c r="T6" s="29">
        <v>3</v>
      </c>
      <c r="U6" s="29">
        <v>29336325</v>
      </c>
    </row>
    <row r="7" spans="2:49" x14ac:dyDescent="0.25">
      <c r="B7" s="28" t="s">
        <v>1143</v>
      </c>
      <c r="C7" s="28" t="s">
        <v>1142</v>
      </c>
      <c r="D7" s="28" t="s">
        <v>1139</v>
      </c>
      <c r="E7" s="28" t="s">
        <v>10</v>
      </c>
      <c r="F7" s="29">
        <f>VLOOKUP(N7,Revistas!$B$2:$H$63971,2,FALSE)</f>
        <v>0.32300000000000001</v>
      </c>
      <c r="G7" s="29" t="str">
        <f>VLOOKUP(N7,Revistas!$B$2:$H$63971,3,FALSE)</f>
        <v>Q4</v>
      </c>
      <c r="H7" s="29" t="str">
        <f>VLOOKUP(N7,Revistas!$B$2:$H$63971,4,FALSE)</f>
        <v>UROLOGY &amp; NEPHROLOGY - SCIE</v>
      </c>
      <c r="I7" s="29" t="str">
        <f>VLOOKUP(N7,Revistas!$B$2:$H$63971,5,FALSE)</f>
        <v>73/76</v>
      </c>
      <c r="J7" s="29" t="str">
        <f>VLOOKUP(N7,Revistas!$B$2:$H$63971,6,FALSE)</f>
        <v>NO</v>
      </c>
      <c r="K7" s="28" t="s">
        <v>1144</v>
      </c>
      <c r="L7" s="28"/>
      <c r="M7" s="29" t="s">
        <v>140</v>
      </c>
      <c r="N7" s="29" t="s">
        <v>1141</v>
      </c>
      <c r="O7" s="29" t="s">
        <v>124</v>
      </c>
      <c r="P7" s="29">
        <v>2018</v>
      </c>
      <c r="Q7" s="29">
        <v>71</v>
      </c>
      <c r="R7" s="29">
        <v>2</v>
      </c>
      <c r="S7" s="29">
        <v>208</v>
      </c>
      <c r="T7" s="29">
        <v>211</v>
      </c>
      <c r="U7" s="29">
        <v>29521268</v>
      </c>
    </row>
    <row r="8" spans="2:49" x14ac:dyDescent="0.25">
      <c r="B8" s="28" t="s">
        <v>1151</v>
      </c>
      <c r="C8" s="28" t="s">
        <v>4330</v>
      </c>
      <c r="D8" s="28" t="s">
        <v>1139</v>
      </c>
      <c r="E8" s="28" t="s">
        <v>10</v>
      </c>
      <c r="F8" s="29">
        <f>VLOOKUP(N8,Revistas!$B$2:$H$63971,2,FALSE)</f>
        <v>0.32300000000000001</v>
      </c>
      <c r="G8" s="29" t="str">
        <f>VLOOKUP(N8,Revistas!$B$2:$H$63971,3,FALSE)</f>
        <v>Q4</v>
      </c>
      <c r="H8" s="29" t="str">
        <f>VLOOKUP(N8,Revistas!$B$2:$H$63971,4,FALSE)</f>
        <v>UROLOGY &amp; NEPHROLOGY - SCIE</v>
      </c>
      <c r="I8" s="29" t="str">
        <f>VLOOKUP(N8,Revistas!$B$2:$H$63971,5,FALSE)</f>
        <v>73/76</v>
      </c>
      <c r="J8" s="29" t="str">
        <f>VLOOKUP(N8,Revistas!$B$2:$H$63971,6,FALSE)</f>
        <v>NO</v>
      </c>
      <c r="K8" s="28" t="s">
        <v>1152</v>
      </c>
      <c r="L8" s="28"/>
      <c r="M8" s="29" t="s">
        <v>140</v>
      </c>
      <c r="N8" s="29" t="s">
        <v>1141</v>
      </c>
      <c r="O8" s="29" t="s">
        <v>782</v>
      </c>
      <c r="P8" s="29">
        <v>2018</v>
      </c>
      <c r="Q8" s="29">
        <v>71</v>
      </c>
      <c r="R8" s="29">
        <v>1</v>
      </c>
      <c r="S8" s="29">
        <v>4</v>
      </c>
      <c r="T8" s="29">
        <v>10</v>
      </c>
      <c r="U8" s="29">
        <v>29336326</v>
      </c>
    </row>
    <row r="9" spans="2:49" x14ac:dyDescent="0.25">
      <c r="B9" s="28" t="s">
        <v>1132</v>
      </c>
      <c r="C9" s="28" t="s">
        <v>1131</v>
      </c>
      <c r="D9" s="28" t="s">
        <v>1133</v>
      </c>
      <c r="E9" s="28" t="s">
        <v>44</v>
      </c>
      <c r="F9" s="29" t="str">
        <f>VLOOKUP(N9,Revistas!$B$2:$H$63971,2,FALSE)</f>
        <v>NO TIENE</v>
      </c>
      <c r="G9" s="29" t="str">
        <f>VLOOKUP(N9,Revistas!$B$2:$H$63971,3,FALSE)</f>
        <v>NO TIENE</v>
      </c>
      <c r="H9" s="29" t="str">
        <f>VLOOKUP(N9,Revistas!$B$2:$H$63971,4,FALSE)</f>
        <v>NO TIENE</v>
      </c>
      <c r="I9" s="29" t="str">
        <f>VLOOKUP(N9,Revistas!$B$2:$H$63971,5,FALSE)</f>
        <v>NO TIENE</v>
      </c>
      <c r="J9" s="29" t="str">
        <f>VLOOKUP(N9,Revistas!$B$2:$H$63971,6,FALSE)</f>
        <v>NO</v>
      </c>
      <c r="K9" s="28" t="s">
        <v>1135</v>
      </c>
      <c r="L9" s="28"/>
      <c r="M9" s="29" t="s">
        <v>140</v>
      </c>
      <c r="N9" s="29" t="s">
        <v>1136</v>
      </c>
      <c r="O9" s="29" t="s">
        <v>1134</v>
      </c>
      <c r="P9" s="29">
        <v>2018</v>
      </c>
      <c r="Q9" s="29"/>
      <c r="R9" s="29"/>
      <c r="S9" s="29"/>
      <c r="T9" s="29"/>
      <c r="U9" s="29">
        <v>29525382</v>
      </c>
    </row>
    <row r="10" spans="2:49" x14ac:dyDescent="0.25">
      <c r="B10" s="28" t="s">
        <v>4543</v>
      </c>
      <c r="C10" s="28" t="s">
        <v>4544</v>
      </c>
      <c r="D10" s="28" t="s">
        <v>4545</v>
      </c>
      <c r="E10" s="28" t="s">
        <v>10</v>
      </c>
      <c r="F10" s="29">
        <f>VLOOKUP(N10,Revistas!$B$2:$H$63971,2,FALSE)</f>
        <v>5.68</v>
      </c>
      <c r="G10" s="29" t="str">
        <f>VLOOKUP(N10,Revistas!$B$2:$H$63971,3,FALSE)</f>
        <v>Q1</v>
      </c>
      <c r="H10" s="29" t="str">
        <f>VLOOKUP(N10,Revistas!$B$2:$H$63971,4,FALSE)</f>
        <v>CARDIAC &amp; CARDIOVASCULAR SYSTEMS - SCIE;</v>
      </c>
      <c r="I10" s="29" t="str">
        <f>VLOOKUP(N10,Revistas!$B$2:$H$63971,5,FALSE)</f>
        <v>20/126</v>
      </c>
      <c r="J10" s="29" t="str">
        <f>VLOOKUP(N10,Revistas!$B$2:$H$63971,6,FALSE)</f>
        <v>NO</v>
      </c>
      <c r="K10" s="28" t="s">
        <v>4546</v>
      </c>
      <c r="L10" s="28" t="s">
        <v>4547</v>
      </c>
      <c r="M10" s="29">
        <v>0</v>
      </c>
      <c r="N10" s="29" t="s">
        <v>4548</v>
      </c>
      <c r="O10" s="29" t="s">
        <v>33</v>
      </c>
      <c r="P10" s="29">
        <v>2018</v>
      </c>
      <c r="Q10" s="29">
        <v>116</v>
      </c>
      <c r="R10" s="29"/>
      <c r="S10" s="29">
        <v>5</v>
      </c>
      <c r="T10" s="29">
        <v>15</v>
      </c>
      <c r="U10" s="29">
        <v>29408196</v>
      </c>
    </row>
    <row r="11" spans="2:49" x14ac:dyDescent="0.25">
      <c r="B11" s="28" t="s">
        <v>1117</v>
      </c>
      <c r="C11" s="28" t="s">
        <v>1118</v>
      </c>
      <c r="D11" s="28" t="s">
        <v>1113</v>
      </c>
      <c r="E11" s="28" t="s">
        <v>10</v>
      </c>
      <c r="F11" s="29">
        <f>VLOOKUP(N11,Revistas!$B$2:$H$63971,2,FALSE)</f>
        <v>1.181</v>
      </c>
      <c r="G11" s="29" t="str">
        <f>VLOOKUP(N11,Revistas!$B$2:$H$63971,3,FALSE)</f>
        <v>Q4</v>
      </c>
      <c r="H11" s="29" t="str">
        <f>VLOOKUP(N11,Revistas!$B$2:$H$63971,4,FALSE)</f>
        <v>UROLOGY &amp; NEPHROLOGY - SCIE</v>
      </c>
      <c r="I11" s="29" t="str">
        <f>VLOOKUP(N11,Revistas!$B$2:$H$63971,5,FALSE)</f>
        <v>60/76</v>
      </c>
      <c r="J11" s="29" t="str">
        <f>VLOOKUP(N11,Revistas!$B$2:$H$63971,6,FALSE)</f>
        <v>NO</v>
      </c>
      <c r="K11" s="28" t="s">
        <v>1119</v>
      </c>
      <c r="L11" s="28" t="s">
        <v>1120</v>
      </c>
      <c r="M11" s="29">
        <v>0</v>
      </c>
      <c r="N11" s="29" t="s">
        <v>1116</v>
      </c>
      <c r="O11" s="29" t="s">
        <v>33</v>
      </c>
      <c r="P11" s="29">
        <v>2018</v>
      </c>
      <c r="Q11" s="29">
        <v>42</v>
      </c>
      <c r="R11" s="29">
        <v>2</v>
      </c>
      <c r="S11" s="29">
        <v>114</v>
      </c>
      <c r="T11" s="29">
        <v>120</v>
      </c>
      <c r="U11" s="29">
        <v>29102054</v>
      </c>
    </row>
    <row r="12" spans="2:49" x14ac:dyDescent="0.25">
      <c r="B12" s="28" t="s">
        <v>1146</v>
      </c>
      <c r="C12" s="28" t="s">
        <v>1145</v>
      </c>
      <c r="D12" s="28" t="s">
        <v>1133</v>
      </c>
      <c r="E12" s="28" t="s">
        <v>10</v>
      </c>
      <c r="F12" s="29" t="str">
        <f>VLOOKUP(N12,Revistas!$B$2:$H$63971,2,FALSE)</f>
        <v>NO TIENE</v>
      </c>
      <c r="G12" s="29" t="str">
        <f>VLOOKUP(N12,Revistas!$B$2:$H$63971,3,FALSE)</f>
        <v>NO TIENE</v>
      </c>
      <c r="H12" s="29" t="str">
        <f>VLOOKUP(N12,Revistas!$B$2:$H$63971,4,FALSE)</f>
        <v>NO TIENE</v>
      </c>
      <c r="I12" s="29" t="str">
        <f>VLOOKUP(N12,Revistas!$B$2:$H$63971,5,FALSE)</f>
        <v>NO TIENE</v>
      </c>
      <c r="J12" s="29" t="str">
        <f>VLOOKUP(N12,Revistas!$B$2:$H$63971,6,FALSE)</f>
        <v>NO</v>
      </c>
      <c r="K12" s="28" t="s">
        <v>1148</v>
      </c>
      <c r="L12" s="28"/>
      <c r="M12" s="29" t="s">
        <v>140</v>
      </c>
      <c r="N12" s="29" t="s">
        <v>1136</v>
      </c>
      <c r="O12" s="29" t="s">
        <v>1147</v>
      </c>
      <c r="P12" s="29">
        <v>2018</v>
      </c>
      <c r="Q12" s="29"/>
      <c r="R12" s="29"/>
      <c r="S12" s="29"/>
      <c r="T12" s="29"/>
      <c r="U12" s="29">
        <v>29477797</v>
      </c>
      <c r="AW12" s="24"/>
    </row>
    <row r="13" spans="2:49" x14ac:dyDescent="0.25">
      <c r="B13" s="28" t="s">
        <v>1158</v>
      </c>
      <c r="C13" s="28" t="s">
        <v>4331</v>
      </c>
      <c r="D13" s="28" t="s">
        <v>1139</v>
      </c>
      <c r="E13" s="28" t="s">
        <v>44</v>
      </c>
      <c r="F13" s="29">
        <f>VLOOKUP(N13,Revistas!$B$2:$H$63971,2,FALSE)</f>
        <v>0.32300000000000001</v>
      </c>
      <c r="G13" s="29" t="str">
        <f>VLOOKUP(N13,Revistas!$B$2:$H$63971,3,FALSE)</f>
        <v>Q4</v>
      </c>
      <c r="H13" s="29" t="str">
        <f>VLOOKUP(N13,Revistas!$B$2:$H$63971,4,FALSE)</f>
        <v>UROLOGY &amp; NEPHROLOGY - SCIE</v>
      </c>
      <c r="I13" s="29" t="str">
        <f>VLOOKUP(N13,Revistas!$B$2:$H$63971,5,FALSE)</f>
        <v>73/76</v>
      </c>
      <c r="J13" s="29" t="str">
        <f>VLOOKUP(N13,Revistas!$B$2:$H$63971,6,FALSE)</f>
        <v>NO</v>
      </c>
      <c r="K13" s="28" t="s">
        <v>1159</v>
      </c>
      <c r="L13" s="28"/>
      <c r="M13" s="29" t="s">
        <v>140</v>
      </c>
      <c r="N13" s="29" t="s">
        <v>1141</v>
      </c>
      <c r="O13" s="29" t="s">
        <v>782</v>
      </c>
      <c r="P13" s="29">
        <v>2018</v>
      </c>
      <c r="Q13" s="29">
        <v>71</v>
      </c>
      <c r="R13" s="29">
        <v>1</v>
      </c>
      <c r="S13" s="29">
        <v>46</v>
      </c>
      <c r="T13" s="29">
        <v>54</v>
      </c>
      <c r="U13" s="29">
        <v>29336332</v>
      </c>
    </row>
    <row r="14" spans="2:49" x14ac:dyDescent="0.25">
      <c r="B14" s="28" t="s">
        <v>1121</v>
      </c>
      <c r="C14" s="28" t="s">
        <v>1122</v>
      </c>
      <c r="D14" s="28" t="s">
        <v>1123</v>
      </c>
      <c r="E14" s="28" t="s">
        <v>10</v>
      </c>
      <c r="F14" s="29">
        <f>VLOOKUP(N14,Revistas!$B$2:$H$63971,2,FALSE)</f>
        <v>3.7669999999999999</v>
      </c>
      <c r="G14" s="29" t="str">
        <f>VLOOKUP(N14,Revistas!$B$2:$H$63971,3,FALSE)</f>
        <v>Q1</v>
      </c>
      <c r="H14" s="29" t="str">
        <f>VLOOKUP(N14,Revistas!$B$2:$H$63971,4,FALSE)</f>
        <v>UROLOGY &amp; NEPHROLOGY - SCIE;</v>
      </c>
      <c r="I14" s="29" t="str">
        <f>VLOOKUP(N14,Revistas!$B$2:$H$63971,5,FALSE)</f>
        <v>13/76</v>
      </c>
      <c r="J14" s="29" t="str">
        <f>VLOOKUP(N14,Revistas!$B$2:$H$63971,6,FALSE)</f>
        <v>NO</v>
      </c>
      <c r="K14" s="28" t="s">
        <v>1124</v>
      </c>
      <c r="L14" s="28" t="s">
        <v>1125</v>
      </c>
      <c r="M14" s="29">
        <v>0</v>
      </c>
      <c r="N14" s="29" t="s">
        <v>1126</v>
      </c>
      <c r="O14" s="29" t="s">
        <v>224</v>
      </c>
      <c r="P14" s="29">
        <v>2018</v>
      </c>
      <c r="Q14" s="29">
        <v>36</v>
      </c>
      <c r="R14" s="29">
        <v>2</v>
      </c>
      <c r="S14" s="29"/>
      <c r="T14" s="29"/>
      <c r="U14" s="29">
        <v>29129353</v>
      </c>
    </row>
    <row r="15" spans="2:49" x14ac:dyDescent="0.25">
      <c r="B15" s="28" t="s">
        <v>1138</v>
      </c>
      <c r="C15" s="28" t="s">
        <v>1137</v>
      </c>
      <c r="D15" s="28" t="s">
        <v>1139</v>
      </c>
      <c r="E15" s="28" t="s">
        <v>10</v>
      </c>
      <c r="F15" s="29">
        <f>VLOOKUP(N15,Revistas!$B$2:$H$63971,2,FALSE)</f>
        <v>0.32300000000000001</v>
      </c>
      <c r="G15" s="29" t="str">
        <f>VLOOKUP(N15,Revistas!$B$2:$H$63971,3,FALSE)</f>
        <v>Q4</v>
      </c>
      <c r="H15" s="29" t="str">
        <f>VLOOKUP(N15,Revistas!$B$2:$H$63971,4,FALSE)</f>
        <v>UROLOGY &amp; NEPHROLOGY - SCIE</v>
      </c>
      <c r="I15" s="29" t="str">
        <f>VLOOKUP(N15,Revistas!$B$2:$H$63971,5,FALSE)</f>
        <v>73/76</v>
      </c>
      <c r="J15" s="29" t="str">
        <f>VLOOKUP(N15,Revistas!$B$2:$H$63971,6,FALSE)</f>
        <v>NO</v>
      </c>
      <c r="K15" s="28" t="s">
        <v>1140</v>
      </c>
      <c r="L15" s="28"/>
      <c r="M15" s="29" t="s">
        <v>140</v>
      </c>
      <c r="N15" s="29" t="s">
        <v>1141</v>
      </c>
      <c r="O15" s="29" t="s">
        <v>124</v>
      </c>
      <c r="P15" s="29">
        <v>2018</v>
      </c>
      <c r="Q15" s="29">
        <v>71</v>
      </c>
      <c r="R15" s="29">
        <v>2</v>
      </c>
      <c r="S15" s="29">
        <v>178</v>
      </c>
      <c r="T15" s="29">
        <v>186</v>
      </c>
      <c r="U15" s="29">
        <v>29521264</v>
      </c>
    </row>
    <row r="16" spans="2:49" x14ac:dyDescent="0.25">
      <c r="B16" s="28" t="s">
        <v>1111</v>
      </c>
      <c r="C16" s="28" t="s">
        <v>1112</v>
      </c>
      <c r="D16" s="28" t="s">
        <v>1113</v>
      </c>
      <c r="E16" s="28" t="s">
        <v>198</v>
      </c>
      <c r="F16" s="29">
        <f>VLOOKUP(N16,Revistas!$B$2:$H$63971,2,FALSE)</f>
        <v>1.181</v>
      </c>
      <c r="G16" s="29" t="str">
        <f>VLOOKUP(N16,Revistas!$B$2:$H$63971,3,FALSE)</f>
        <v>Q4</v>
      </c>
      <c r="H16" s="29" t="str">
        <f>VLOOKUP(N16,Revistas!$B$2:$H$63971,4,FALSE)</f>
        <v>UROLOGY &amp; NEPHROLOGY - SCIE</v>
      </c>
      <c r="I16" s="29" t="str">
        <f>VLOOKUP(N16,Revistas!$B$2:$H$63971,5,FALSE)</f>
        <v>60/76</v>
      </c>
      <c r="J16" s="29" t="str">
        <f>VLOOKUP(N16,Revistas!$B$2:$H$63971,6,FALSE)</f>
        <v>NO</v>
      </c>
      <c r="K16" s="28" t="s">
        <v>1114</v>
      </c>
      <c r="L16" s="28" t="s">
        <v>1115</v>
      </c>
      <c r="M16" s="29">
        <v>0</v>
      </c>
      <c r="N16" s="29" t="s">
        <v>1116</v>
      </c>
      <c r="O16" s="29" t="s">
        <v>33</v>
      </c>
      <c r="P16" s="29">
        <v>2018</v>
      </c>
      <c r="Q16" s="29">
        <v>42</v>
      </c>
      <c r="R16" s="29">
        <v>2</v>
      </c>
      <c r="S16" s="29">
        <v>73</v>
      </c>
      <c r="T16" s="29">
        <v>76</v>
      </c>
      <c r="U16" s="29">
        <v>29129339</v>
      </c>
    </row>
    <row r="17" spans="2:21" x14ac:dyDescent="0.25">
      <c r="B17" s="28" t="s">
        <v>1127</v>
      </c>
      <c r="C17" s="28" t="s">
        <v>1128</v>
      </c>
      <c r="D17" s="28" t="s">
        <v>1113</v>
      </c>
      <c r="E17" s="28" t="s">
        <v>44</v>
      </c>
      <c r="F17" s="29">
        <f>VLOOKUP(N17,Revistas!$B$2:$H$63971,2,FALSE)</f>
        <v>1.181</v>
      </c>
      <c r="G17" s="29" t="str">
        <f>VLOOKUP(N17,Revistas!$B$2:$H$63971,3,FALSE)</f>
        <v>Q4</v>
      </c>
      <c r="H17" s="29" t="str">
        <f>VLOOKUP(N17,Revistas!$B$2:$H$63971,4,FALSE)</f>
        <v>UROLOGY &amp; NEPHROLOGY - SCIE</v>
      </c>
      <c r="I17" s="29" t="str">
        <f>VLOOKUP(N17,Revistas!$B$2:$H$63971,5,FALSE)</f>
        <v>60/76</v>
      </c>
      <c r="J17" s="29" t="str">
        <f>VLOOKUP(N17,Revistas!$B$2:$H$63971,6,FALSE)</f>
        <v>NO</v>
      </c>
      <c r="K17" s="28" t="s">
        <v>1129</v>
      </c>
      <c r="L17" s="28" t="s">
        <v>1130</v>
      </c>
      <c r="M17" s="29">
        <v>0</v>
      </c>
      <c r="N17" s="29" t="s">
        <v>1116</v>
      </c>
      <c r="O17" s="29" t="s">
        <v>589</v>
      </c>
      <c r="P17" s="29">
        <v>2018</v>
      </c>
      <c r="Q17" s="29">
        <v>42</v>
      </c>
      <c r="R17" s="29">
        <v>1</v>
      </c>
      <c r="S17" s="29">
        <v>17</v>
      </c>
      <c r="T17" s="29">
        <v>24</v>
      </c>
      <c r="U17" s="29">
        <v>28238343</v>
      </c>
    </row>
    <row r="19" spans="2:21" hidden="1" x14ac:dyDescent="0.25"/>
    <row r="20" spans="2:21" hidden="1" x14ac:dyDescent="0.25"/>
    <row r="21" spans="2:21" hidden="1" x14ac:dyDescent="0.25"/>
    <row r="22" spans="2:21" hidden="1" x14ac:dyDescent="0.25"/>
    <row r="23" spans="2:21" hidden="1" x14ac:dyDescent="0.25"/>
    <row r="24" spans="2:21" hidden="1" x14ac:dyDescent="0.25"/>
    <row r="25" spans="2:21" hidden="1" x14ac:dyDescent="0.25"/>
    <row r="26" spans="2:21" hidden="1" x14ac:dyDescent="0.25"/>
    <row r="27" spans="2:21" hidden="1" x14ac:dyDescent="0.25"/>
    <row r="28" spans="2:21" hidden="1" x14ac:dyDescent="0.25"/>
    <row r="29" spans="2:21" hidden="1" x14ac:dyDescent="0.25"/>
    <row r="30" spans="2:21" hidden="1" x14ac:dyDescent="0.25"/>
    <row r="31" spans="2:21" hidden="1" x14ac:dyDescent="0.25"/>
    <row r="32" spans="2:2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12</v>
      </c>
      <c r="D371" s="15" t="s">
        <v>10</v>
      </c>
      <c r="E371" s="16">
        <f>DSUM(A1:U366,F1,D370:D371)</f>
        <v>13.212</v>
      </c>
      <c r="F371" s="16" t="s">
        <v>10</v>
      </c>
      <c r="G371" s="16" t="s">
        <v>1638</v>
      </c>
      <c r="H371" s="16">
        <f>DCOUNTA(A1:U366,G1,F370:G371)</f>
        <v>2</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1</v>
      </c>
      <c r="D380" s="15" t="s">
        <v>198</v>
      </c>
      <c r="E380" s="16">
        <f>DSUM(A1:U366,F1,D379:D380)</f>
        <v>1.181</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3</v>
      </c>
      <c r="D387" s="15" t="s">
        <v>44</v>
      </c>
      <c r="E387" s="16">
        <f>DSUM(A1:U366,F1,D386:D387)</f>
        <v>1.504</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12</v>
      </c>
      <c r="D390" s="19" t="s">
        <v>4699</v>
      </c>
      <c r="E390" s="19">
        <f>E371</f>
        <v>13.212</v>
      </c>
      <c r="F390" s="18">
        <f>H371</f>
        <v>2</v>
      </c>
      <c r="G390" s="18">
        <f>K371</f>
        <v>0</v>
      </c>
      <c r="H390" s="16"/>
      <c r="I390" s="16"/>
      <c r="J390" s="16"/>
      <c r="K390" s="16"/>
      <c r="L390" s="16"/>
      <c r="M390" s="16"/>
      <c r="N390" s="16"/>
      <c r="O390" s="17"/>
      <c r="P390" s="16"/>
      <c r="Q390" s="16"/>
      <c r="R390" s="16"/>
      <c r="S390" s="16"/>
      <c r="T390" s="16"/>
      <c r="U390" s="16"/>
    </row>
    <row r="391" spans="2:52" s="15" customFormat="1" ht="15.75" x14ac:dyDescent="0.3">
      <c r="C391" s="18">
        <f>C380</f>
        <v>1</v>
      </c>
      <c r="D391" s="19" t="s">
        <v>4702</v>
      </c>
      <c r="E391" s="19">
        <f>E380</f>
        <v>1.181</v>
      </c>
      <c r="F391" s="18">
        <f>H380</f>
        <v>0</v>
      </c>
      <c r="G391" s="18">
        <f>K380</f>
        <v>0</v>
      </c>
      <c r="H391" s="16"/>
      <c r="I391" s="16"/>
      <c r="J391" s="16"/>
      <c r="K391" s="16"/>
      <c r="L391" s="16"/>
      <c r="M391" s="16"/>
      <c r="N391" s="16"/>
      <c r="O391" s="17"/>
      <c r="P391" s="16"/>
      <c r="Q391" s="16"/>
      <c r="R391" s="16"/>
      <c r="S391" s="16"/>
      <c r="T391" s="16"/>
      <c r="U391" s="16"/>
    </row>
    <row r="392" spans="2:52" s="15" customFormat="1" ht="15.75" x14ac:dyDescent="0.3">
      <c r="C392" s="18">
        <f>C387</f>
        <v>3</v>
      </c>
      <c r="D392" s="19" t="s">
        <v>4703</v>
      </c>
      <c r="E392" s="19">
        <f>E387</f>
        <v>1.504</v>
      </c>
      <c r="F392" s="18">
        <f>H387</f>
        <v>0</v>
      </c>
      <c r="G392" s="18">
        <f>K387</f>
        <v>0</v>
      </c>
      <c r="H392" s="16"/>
      <c r="I392" s="16"/>
      <c r="J392" s="16"/>
      <c r="K392" s="16"/>
      <c r="L392" s="16"/>
      <c r="M392" s="16"/>
      <c r="N392" s="16"/>
      <c r="O392" s="17"/>
      <c r="P392" s="16"/>
      <c r="Q392" s="16"/>
      <c r="R392" s="16"/>
      <c r="S392" s="16"/>
      <c r="T392" s="16"/>
      <c r="U392" s="16"/>
    </row>
    <row r="393" spans="2:52" s="15" customFormat="1" ht="15.75" x14ac:dyDescent="0.3">
      <c r="C393" s="20"/>
      <c r="D393" s="25" t="s">
        <v>4704</v>
      </c>
      <c r="E393" s="25">
        <f>E390</f>
        <v>13.212</v>
      </c>
      <c r="F393" s="20"/>
      <c r="G393" s="16"/>
      <c r="H393" s="16"/>
      <c r="I393" s="16"/>
      <c r="J393" s="16"/>
      <c r="K393" s="16"/>
      <c r="L393" s="16"/>
      <c r="M393" s="16"/>
      <c r="N393" s="16"/>
      <c r="O393" s="17"/>
      <c r="P393" s="16"/>
      <c r="Q393" s="16"/>
      <c r="R393" s="16"/>
      <c r="S393" s="16"/>
      <c r="T393" s="16"/>
      <c r="U393" s="16"/>
    </row>
    <row r="394" spans="2:52" s="15" customFormat="1" ht="15.75" x14ac:dyDescent="0.3">
      <c r="C394" s="20"/>
      <c r="D394" s="25" t="s">
        <v>4705</v>
      </c>
      <c r="E394" s="25">
        <f>E390++E391+E392</f>
        <v>15.897</v>
      </c>
      <c r="F394" s="16"/>
      <c r="G394" s="16"/>
      <c r="H394" s="16"/>
      <c r="I394" s="16"/>
      <c r="J394" s="16"/>
      <c r="K394" s="16"/>
      <c r="L394" s="16"/>
      <c r="M394" s="16"/>
      <c r="N394" s="16"/>
      <c r="O394" s="16"/>
      <c r="P394" s="16"/>
      <c r="Q394" s="16"/>
      <c r="R394" s="16"/>
      <c r="S394" s="16"/>
      <c r="T394" s="16"/>
      <c r="U394" s="16"/>
    </row>
    <row r="400" spans="2:52" x14ac:dyDescent="0.25">
      <c r="C400" s="15"/>
    </row>
  </sheetData>
  <sortState ref="B2:U18">
    <sortCondition ref="B2:B365"/>
  </sortState>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Z399"/>
  <sheetViews>
    <sheetView workbookViewId="0">
      <selection activeCell="B365" sqref="B1:U365"/>
    </sheetView>
  </sheetViews>
  <sheetFormatPr baseColWidth="10" defaultRowHeight="15" x14ac:dyDescent="0.25"/>
  <cols>
    <col min="1" max="3" width="11.42578125" style="21"/>
    <col min="4" max="4" width="34.140625" style="21" customWidth="1"/>
    <col min="5" max="5" width="15.425781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1107</v>
      </c>
      <c r="C2" s="28" t="s">
        <v>1106</v>
      </c>
      <c r="D2" s="28" t="s">
        <v>1108</v>
      </c>
      <c r="E2" s="28" t="s">
        <v>10</v>
      </c>
      <c r="F2" s="29">
        <f>VLOOKUP(N2,Revistas!$B$2:$H$63971,2,FALSE)</f>
        <v>1.788</v>
      </c>
      <c r="G2" s="29" t="str">
        <f>VLOOKUP(N2,Revistas!$B$2:$H$63971,3,FALSE)</f>
        <v>Q2</v>
      </c>
      <c r="H2" s="29" t="str">
        <f>VLOOKUP(N2,Revistas!$B$2:$H$63971,4,FALSE)</f>
        <v>PUBLIC, ENVIRONMENTAL &amp; OCCUPATIONAL HEALTH - SSCI</v>
      </c>
      <c r="I2" s="29" t="str">
        <f>VLOOKUP(N2,Revistas!$B$2:$H$63971,5,FALSE)</f>
        <v>65/157</v>
      </c>
      <c r="J2" s="29" t="str">
        <f>VLOOKUP(N2,Revistas!$B$2:$H$63971,6,FALSE)</f>
        <v>NO</v>
      </c>
      <c r="K2" s="28" t="s">
        <v>1109</v>
      </c>
      <c r="L2" s="28"/>
      <c r="M2" s="29" t="s">
        <v>140</v>
      </c>
      <c r="N2" s="29" t="s">
        <v>1110</v>
      </c>
      <c r="O2" s="29" t="s">
        <v>1098</v>
      </c>
      <c r="P2" s="29">
        <v>2018</v>
      </c>
      <c r="Q2" s="29"/>
      <c r="R2" s="29"/>
      <c r="S2" s="29"/>
      <c r="T2" s="29"/>
      <c r="U2" s="29">
        <v>29497985</v>
      </c>
    </row>
    <row r="3" spans="2:21" x14ac:dyDescent="0.25">
      <c r="B3" s="28" t="s">
        <v>469</v>
      </c>
      <c r="C3" s="28" t="s">
        <v>470</v>
      </c>
      <c r="D3" s="28" t="s">
        <v>434</v>
      </c>
      <c r="E3" s="28" t="s">
        <v>10</v>
      </c>
      <c r="F3" s="29">
        <f>VLOOKUP(N3,Revistas!$B$2:$H$63971,2,FALSE)</f>
        <v>1.714</v>
      </c>
      <c r="G3" s="29" t="str">
        <f>VLOOKUP(N3,Revistas!$B$2:$H$63971,3,FALSE)</f>
        <v>Q3</v>
      </c>
      <c r="H3" s="29" t="str">
        <f>VLOOKUP(N3,Revistas!$B$2:$H$63971,4,FALSE)</f>
        <v>MICROBIOLOGY</v>
      </c>
      <c r="I3" s="29" t="str">
        <f>VLOOKUP(N3,Revistas!$B$2:$H$63971,5,FALSE)</f>
        <v>88/124</v>
      </c>
      <c r="J3" s="29" t="str">
        <f>VLOOKUP(N3,Revistas!$B$2:$H$63971,6,FALSE)</f>
        <v>NO</v>
      </c>
      <c r="K3" s="28" t="s">
        <v>471</v>
      </c>
      <c r="L3" s="28" t="s">
        <v>472</v>
      </c>
      <c r="M3" s="29">
        <v>0</v>
      </c>
      <c r="N3" s="29" t="s">
        <v>437</v>
      </c>
      <c r="O3" s="29" t="s">
        <v>73</v>
      </c>
      <c r="P3" s="29">
        <v>2018</v>
      </c>
      <c r="Q3" s="29">
        <v>36</v>
      </c>
      <c r="R3" s="29">
        <v>1</v>
      </c>
      <c r="S3" s="29">
        <v>4</v>
      </c>
      <c r="T3" s="29">
        <v>8</v>
      </c>
      <c r="U3" s="29">
        <v>27743683</v>
      </c>
    </row>
    <row r="4" spans="2:21" x14ac:dyDescent="0.25">
      <c r="B4" s="28" t="s">
        <v>1163</v>
      </c>
      <c r="C4" s="28" t="s">
        <v>1397</v>
      </c>
      <c r="D4" s="28" t="s">
        <v>2297</v>
      </c>
      <c r="E4" s="28" t="s">
        <v>10</v>
      </c>
      <c r="F4" s="29" t="str">
        <f>VLOOKUP(N4,Revistas!$B$2:$H$63971,2,FALSE)</f>
        <v>NO TIENE</v>
      </c>
      <c r="G4" s="29" t="str">
        <f>VLOOKUP(N4,Revistas!$B$2:$H$63971,3,FALSE)</f>
        <v>NO TIENE</v>
      </c>
      <c r="H4" s="29" t="str">
        <f>VLOOKUP(N4,Revistas!$B$2:$H$63971,4,FALSE)</f>
        <v>NO TIENE</v>
      </c>
      <c r="I4" s="29" t="str">
        <f>VLOOKUP(N4,Revistas!$B$2:$H$63971,5,FALSE)</f>
        <v>NO TIENE</v>
      </c>
      <c r="J4" s="29" t="str">
        <f>VLOOKUP(N4,Revistas!$B$2:$H$63971,6,FALSE)</f>
        <v>NO</v>
      </c>
      <c r="K4" s="28" t="s">
        <v>1165</v>
      </c>
      <c r="L4" s="28"/>
      <c r="M4" s="29" t="s">
        <v>140</v>
      </c>
      <c r="N4" s="29" t="s">
        <v>1166</v>
      </c>
      <c r="O4" s="29" t="s">
        <v>1164</v>
      </c>
      <c r="P4" s="29">
        <v>2018</v>
      </c>
      <c r="Q4" s="29">
        <v>31</v>
      </c>
      <c r="R4" s="29">
        <v>1</v>
      </c>
      <c r="S4" s="29">
        <v>15</v>
      </c>
      <c r="T4" s="29">
        <v>20</v>
      </c>
      <c r="U4" s="29">
        <v>29419953</v>
      </c>
    </row>
    <row r="5" spans="2:21" x14ac:dyDescent="0.25">
      <c r="B5" s="28" t="s">
        <v>1100</v>
      </c>
      <c r="C5" s="28" t="s">
        <v>1101</v>
      </c>
      <c r="D5" s="28" t="s">
        <v>1102</v>
      </c>
      <c r="E5" s="28" t="s">
        <v>24</v>
      </c>
      <c r="F5" s="29" t="str">
        <f>VLOOKUP(N5,Revistas!$B$2:$H$63971,2,FALSE)</f>
        <v>NO TIENE</v>
      </c>
      <c r="G5" s="29" t="str">
        <f>VLOOKUP(N5,Revistas!$B$2:$H$63971,3,FALSE)</f>
        <v>NO TIENE</v>
      </c>
      <c r="H5" s="29" t="str">
        <f>VLOOKUP(N5,Revistas!$B$2:$H$63971,4,FALSE)</f>
        <v>NO TIENE</v>
      </c>
      <c r="I5" s="29" t="str">
        <f>VLOOKUP(N5,Revistas!$B$2:$H$63971,5,FALSE)</f>
        <v>NO TIENE</v>
      </c>
      <c r="J5" s="29" t="str">
        <f>VLOOKUP(N5,Revistas!$B$2:$H$63971,6,FALSE)</f>
        <v>NO</v>
      </c>
      <c r="K5" s="28" t="s">
        <v>1103</v>
      </c>
      <c r="L5" s="28" t="s">
        <v>1104</v>
      </c>
      <c r="M5" s="29">
        <v>0</v>
      </c>
      <c r="N5" s="29" t="s">
        <v>1105</v>
      </c>
      <c r="O5" s="29" t="s">
        <v>21</v>
      </c>
      <c r="P5" s="29">
        <v>2018</v>
      </c>
      <c r="Q5" s="29">
        <v>65</v>
      </c>
      <c r="R5" s="29">
        <v>4</v>
      </c>
      <c r="S5" s="29">
        <v>239</v>
      </c>
      <c r="T5" s="29">
        <v>241</v>
      </c>
      <c r="U5" s="29">
        <v>29429952</v>
      </c>
    </row>
    <row r="7" spans="2:21" hidden="1" x14ac:dyDescent="0.25"/>
    <row r="8" spans="2:21" hidden="1" x14ac:dyDescent="0.25"/>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3</v>
      </c>
      <c r="D371" s="15" t="s">
        <v>10</v>
      </c>
      <c r="E371" s="16">
        <f>DSUM(A1:U366,F1,D370:D371)</f>
        <v>3.5019999999999998</v>
      </c>
      <c r="F371" s="16" t="s">
        <v>10</v>
      </c>
      <c r="G371" s="16" t="s">
        <v>1638</v>
      </c>
      <c r="H371" s="16">
        <f>DCOUNTA(A1:U366,G1,F370:G371)</f>
        <v>0</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1</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3</v>
      </c>
      <c r="D390" s="19" t="s">
        <v>4699</v>
      </c>
      <c r="E390" s="19">
        <f>E371</f>
        <v>3.5019999999999998</v>
      </c>
      <c r="F390" s="18">
        <f>H371</f>
        <v>0</v>
      </c>
      <c r="G390" s="18">
        <f>K371</f>
        <v>0</v>
      </c>
      <c r="H390" s="16"/>
      <c r="I390" s="16"/>
      <c r="J390" s="16"/>
      <c r="K390" s="16"/>
      <c r="L390" s="16"/>
      <c r="M390" s="16"/>
      <c r="N390" s="16"/>
      <c r="O390" s="17"/>
      <c r="P390" s="16"/>
      <c r="Q390" s="16"/>
      <c r="R390" s="16"/>
      <c r="S390" s="16"/>
      <c r="T390" s="16"/>
      <c r="U390" s="16"/>
    </row>
    <row r="391" spans="2:52" s="15" customFormat="1" ht="15.75" x14ac:dyDescent="0.3">
      <c r="C391" s="18">
        <f>C374</f>
        <v>1</v>
      </c>
      <c r="D391" s="19" t="s">
        <v>4700</v>
      </c>
      <c r="E391" s="19">
        <f>E374</f>
        <v>0</v>
      </c>
      <c r="F391" s="18">
        <f>H374</f>
        <v>0</v>
      </c>
      <c r="G391" s="18">
        <f>K374</f>
        <v>0</v>
      </c>
      <c r="H391" s="16"/>
      <c r="I391" s="16"/>
      <c r="J391" s="16"/>
      <c r="K391" s="16"/>
      <c r="L391" s="16"/>
      <c r="M391" s="16"/>
      <c r="N391" s="16"/>
      <c r="O391" s="17"/>
      <c r="P391" s="16"/>
      <c r="Q391" s="16"/>
      <c r="R391" s="16"/>
      <c r="S391" s="16"/>
      <c r="T391" s="16"/>
      <c r="U391" s="16"/>
    </row>
    <row r="392" spans="2:52" s="15" customFormat="1" ht="15.75" x14ac:dyDescent="0.3">
      <c r="C392" s="20"/>
      <c r="D392" s="25" t="s">
        <v>4704</v>
      </c>
      <c r="E392" s="25">
        <f>E390</f>
        <v>3.5019999999999998</v>
      </c>
      <c r="F392" s="20"/>
      <c r="G392" s="16"/>
      <c r="H392" s="16"/>
      <c r="I392" s="16"/>
      <c r="J392" s="16"/>
      <c r="K392" s="16"/>
      <c r="L392" s="16"/>
      <c r="M392" s="16"/>
      <c r="N392" s="16"/>
      <c r="O392" s="17"/>
      <c r="P392" s="16"/>
      <c r="Q392" s="16"/>
      <c r="R392" s="16"/>
      <c r="S392" s="16"/>
      <c r="T392" s="16"/>
      <c r="U392" s="16"/>
    </row>
    <row r="393" spans="2:52" s="15" customFormat="1" ht="15.75" x14ac:dyDescent="0.3">
      <c r="C393" s="20"/>
      <c r="D393" s="25" t="s">
        <v>4705</v>
      </c>
      <c r="E393" s="25">
        <f>E390+E391</f>
        <v>3.5019999999999998</v>
      </c>
      <c r="F393" s="16"/>
      <c r="G393" s="16"/>
      <c r="H393" s="16"/>
      <c r="I393" s="16"/>
      <c r="J393" s="16"/>
      <c r="K393" s="16"/>
      <c r="L393" s="16"/>
      <c r="M393" s="16"/>
      <c r="N393" s="16"/>
      <c r="O393" s="16"/>
      <c r="P393" s="16"/>
      <c r="Q393" s="16"/>
      <c r="R393" s="16"/>
      <c r="S393" s="16"/>
      <c r="T393" s="16"/>
      <c r="U393" s="16"/>
    </row>
    <row r="399" spans="2:52" x14ac:dyDescent="0.25">
      <c r="C399" s="15"/>
    </row>
  </sheetData>
  <sortState ref="B2:U6">
    <sortCondition ref="B2:B365"/>
  </sortState>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BC398"/>
  <sheetViews>
    <sheetView workbookViewId="0">
      <selection activeCell="B365" sqref="B1:U365"/>
    </sheetView>
  </sheetViews>
  <sheetFormatPr baseColWidth="10" defaultRowHeight="15" x14ac:dyDescent="0.25"/>
  <cols>
    <col min="1" max="3" width="11.42578125" style="21"/>
    <col min="4" max="4" width="34.140625" style="21" customWidth="1"/>
    <col min="5" max="5" width="13.28515625" style="21" customWidth="1"/>
    <col min="6" max="7" width="11.42578125" style="26"/>
    <col min="8" max="9" width="0" style="26" hidden="1" customWidth="1"/>
    <col min="10" max="10" width="11.42578125" style="26"/>
    <col min="11" max="11" width="13.7109375" style="21" hidden="1" customWidth="1"/>
    <col min="12" max="12" width="0" style="21" hidden="1" customWidth="1"/>
    <col min="13" max="13" width="11.42578125" style="26"/>
    <col min="14" max="15" width="0" style="26" hidden="1" customWidth="1"/>
    <col min="16" max="21" width="11.42578125" style="26"/>
    <col min="22" max="16384" width="11.42578125" style="21"/>
  </cols>
  <sheetData>
    <row r="1" spans="2:55"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55" x14ac:dyDescent="0.25">
      <c r="B2" s="28" t="s">
        <v>636</v>
      </c>
      <c r="C2" s="28" t="s">
        <v>637</v>
      </c>
      <c r="D2" s="28" t="s">
        <v>638</v>
      </c>
      <c r="E2" s="28" t="s">
        <v>10</v>
      </c>
      <c r="F2" s="29">
        <f>VLOOKUP(N2,Revistas!$B$2:$H$63971,2,FALSE)</f>
        <v>6.2729999999999997</v>
      </c>
      <c r="G2" s="29" t="str">
        <f>VLOOKUP(N2,Revistas!$B$2:$H$63971,3,FALSE)</f>
        <v>Q1</v>
      </c>
      <c r="H2" s="29" t="str">
        <f>VLOOKUP(N2,Revistas!$B$2:$H$63971,4,FALSE)</f>
        <v>INFECTIOUS DISEASES - SCIE;</v>
      </c>
      <c r="I2" s="29" t="str">
        <f>VLOOKUP(N2,Revistas!$B$2:$H$63971,5,FALSE)</f>
        <v>7 DE 84</v>
      </c>
      <c r="J2" s="29" t="str">
        <f>VLOOKUP(N2,Revistas!$B$2:$H$63971,6,FALSE)</f>
        <v>SI</v>
      </c>
      <c r="K2" s="28" t="s">
        <v>639</v>
      </c>
      <c r="L2" s="28" t="s">
        <v>640</v>
      </c>
      <c r="M2" s="29">
        <v>0</v>
      </c>
      <c r="N2" s="29" t="s">
        <v>641</v>
      </c>
      <c r="O2" s="30">
        <v>36923</v>
      </c>
      <c r="P2" s="29">
        <v>2018</v>
      </c>
      <c r="Q2" s="29">
        <v>217</v>
      </c>
      <c r="R2" s="29">
        <v>3</v>
      </c>
      <c r="S2" s="29">
        <v>393</v>
      </c>
      <c r="T2" s="29">
        <v>404</v>
      </c>
      <c r="U2" s="29">
        <v>28973671</v>
      </c>
      <c r="BC2" s="21" t="s">
        <v>856</v>
      </c>
    </row>
    <row r="4" spans="2:55" hidden="1" x14ac:dyDescent="0.25"/>
    <row r="5" spans="2:55" hidden="1" x14ac:dyDescent="0.25"/>
    <row r="6" spans="2:55" hidden="1" x14ac:dyDescent="0.25"/>
    <row r="7" spans="2:55" hidden="1" x14ac:dyDescent="0.25"/>
    <row r="8" spans="2:55" hidden="1" x14ac:dyDescent="0.25"/>
    <row r="9" spans="2:55" hidden="1" x14ac:dyDescent="0.25"/>
    <row r="10" spans="2:55" hidden="1" x14ac:dyDescent="0.25"/>
    <row r="11" spans="2:55" hidden="1" x14ac:dyDescent="0.25"/>
    <row r="12" spans="2:55" hidden="1" x14ac:dyDescent="0.25"/>
    <row r="13" spans="2:55" hidden="1" x14ac:dyDescent="0.25"/>
    <row r="14" spans="2:55" hidden="1" x14ac:dyDescent="0.25"/>
    <row r="15" spans="2:55" hidden="1" x14ac:dyDescent="0.25"/>
    <row r="16" spans="2:5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1</v>
      </c>
      <c r="D371" s="15" t="s">
        <v>10</v>
      </c>
      <c r="E371" s="16">
        <f>DSUM(A1:U366,F1,D370:D371)</f>
        <v>6.2729999999999997</v>
      </c>
      <c r="F371" s="16" t="s">
        <v>10</v>
      </c>
      <c r="G371" s="16" t="s">
        <v>1638</v>
      </c>
      <c r="H371" s="16">
        <f>DCOUNTA(A1:U366,G1,F370:G371)</f>
        <v>1</v>
      </c>
      <c r="I371" s="16" t="s">
        <v>10</v>
      </c>
      <c r="J371" s="16" t="s">
        <v>1592</v>
      </c>
      <c r="K371" s="16">
        <f>DCOUNTA(A1:U366,J1,I370:J371)</f>
        <v>1</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1</v>
      </c>
      <c r="D390" s="19" t="s">
        <v>4699</v>
      </c>
      <c r="E390" s="19">
        <f>E371</f>
        <v>6.2729999999999997</v>
      </c>
      <c r="F390" s="18">
        <f>H371</f>
        <v>1</v>
      </c>
      <c r="G390" s="18">
        <f>K371</f>
        <v>1</v>
      </c>
      <c r="H390" s="16"/>
      <c r="I390" s="16"/>
      <c r="J390" s="16"/>
      <c r="K390" s="16"/>
      <c r="L390" s="16"/>
      <c r="M390" s="16"/>
      <c r="N390" s="16"/>
      <c r="O390" s="17"/>
      <c r="P390" s="16"/>
      <c r="Q390" s="16"/>
      <c r="R390" s="16"/>
      <c r="S390" s="16"/>
      <c r="T390" s="16"/>
      <c r="U390" s="16"/>
    </row>
    <row r="391" spans="2:52" s="15" customFormat="1" ht="15.75" x14ac:dyDescent="0.3">
      <c r="C391" s="20"/>
      <c r="D391" s="25" t="s">
        <v>4704</v>
      </c>
      <c r="E391" s="25">
        <f>E390</f>
        <v>6.2729999999999997</v>
      </c>
      <c r="F391" s="20"/>
      <c r="G391" s="16"/>
      <c r="H391" s="16"/>
      <c r="I391" s="16"/>
      <c r="J391" s="16"/>
      <c r="K391" s="16"/>
      <c r="L391" s="16"/>
      <c r="M391" s="16"/>
      <c r="N391" s="16"/>
      <c r="O391" s="17"/>
      <c r="P391" s="16"/>
      <c r="Q391" s="16"/>
      <c r="R391" s="16"/>
      <c r="S391" s="16"/>
      <c r="T391" s="16"/>
      <c r="U391" s="16"/>
    </row>
    <row r="392" spans="2:52" s="15" customFormat="1" ht="15.75" x14ac:dyDescent="0.3">
      <c r="C392" s="20"/>
      <c r="D392" s="25" t="s">
        <v>4705</v>
      </c>
      <c r="E392" s="25">
        <f>E390</f>
        <v>6.2729999999999997</v>
      </c>
      <c r="F392" s="16"/>
      <c r="G392" s="16"/>
      <c r="H392" s="16"/>
      <c r="I392" s="16"/>
      <c r="J392" s="16"/>
      <c r="K392" s="16"/>
      <c r="L392" s="16"/>
      <c r="M392" s="16"/>
      <c r="N392" s="16"/>
      <c r="O392" s="16"/>
      <c r="P392" s="16"/>
      <c r="Q392" s="16"/>
      <c r="R392" s="16"/>
      <c r="S392" s="16"/>
      <c r="T392" s="16"/>
      <c r="U392" s="16"/>
    </row>
    <row r="398" spans="2:52" x14ac:dyDescent="0.25">
      <c r="C398" s="15"/>
    </row>
  </sheetData>
  <sortState ref="B2:U3">
    <sortCondition ref="B2:B365"/>
  </sortState>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AZ400"/>
  <sheetViews>
    <sheetView workbookViewId="0">
      <selection activeCell="B365" sqref="B1:U365"/>
    </sheetView>
  </sheetViews>
  <sheetFormatPr baseColWidth="10" defaultRowHeight="15" x14ac:dyDescent="0.25"/>
  <cols>
    <col min="1" max="3" width="11.42578125" style="21"/>
    <col min="4" max="4" width="34.140625" style="21" customWidth="1"/>
    <col min="5" max="5" width="13.140625" style="21" customWidth="1"/>
    <col min="6" max="7" width="11.42578125" style="26"/>
    <col min="8" max="9" width="0" style="26" hidden="1" customWidth="1"/>
    <col min="10" max="10" width="11.42578125" style="26"/>
    <col min="11" max="11" width="12.7109375" style="21" hidden="1" customWidth="1"/>
    <col min="12"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1226</v>
      </c>
      <c r="C2" s="28" t="s">
        <v>1227</v>
      </c>
      <c r="D2" s="28" t="s">
        <v>1228</v>
      </c>
      <c r="E2" s="28" t="s">
        <v>10</v>
      </c>
      <c r="F2" s="29">
        <f>VLOOKUP(N2,Revistas!$B$2:$H$63971,2,FALSE)</f>
        <v>2.137</v>
      </c>
      <c r="G2" s="29" t="str">
        <f>VLOOKUP(N2,Revistas!$B$2:$H$63971,3,FALSE)</f>
        <v>Q3</v>
      </c>
      <c r="H2" s="29" t="str">
        <f>VLOOKUP(N2,Revistas!$B$2:$H$63971,4,FALSE)</f>
        <v>GENETICS &amp; HEREDITY - SCIE</v>
      </c>
      <c r="I2" s="29" t="str">
        <f>VLOOKUP(N2,Revistas!$B$2:$H$63971,5,FALSE)</f>
        <v>103/166</v>
      </c>
      <c r="J2" s="29" t="str">
        <f>VLOOKUP(N2,Revistas!$B$2:$H$63971,6,FALSE)</f>
        <v>NO</v>
      </c>
      <c r="K2" s="28" t="s">
        <v>1229</v>
      </c>
      <c r="L2" s="28" t="s">
        <v>1230</v>
      </c>
      <c r="M2" s="29">
        <v>0</v>
      </c>
      <c r="N2" s="29" t="s">
        <v>1231</v>
      </c>
      <c r="O2" s="29" t="s">
        <v>73</v>
      </c>
      <c r="P2" s="29">
        <v>2018</v>
      </c>
      <c r="Q2" s="29">
        <v>61</v>
      </c>
      <c r="R2" s="29">
        <v>1</v>
      </c>
      <c r="S2" s="29">
        <v>24</v>
      </c>
      <c r="T2" s="29">
        <v>28</v>
      </c>
      <c r="U2" s="29">
        <v>29024831</v>
      </c>
    </row>
    <row r="3" spans="2:21" x14ac:dyDescent="0.25">
      <c r="B3" s="28" t="s">
        <v>1191</v>
      </c>
      <c r="C3" s="28" t="s">
        <v>1192</v>
      </c>
      <c r="D3" s="28" t="s">
        <v>1193</v>
      </c>
      <c r="E3" s="28" t="s">
        <v>10</v>
      </c>
      <c r="F3" s="29">
        <f>VLOOKUP(N3,Revistas!$B$2:$H$63971,2,FALSE)</f>
        <v>0.86</v>
      </c>
      <c r="G3" s="29" t="str">
        <f>VLOOKUP(N3,Revistas!$B$2:$H$63971,3,FALSE)</f>
        <v>Q4</v>
      </c>
      <c r="H3" s="29" t="str">
        <f>VLOOKUP(N3,Revistas!$B$2:$H$63971,4,FALSE)</f>
        <v>MEDICINE, RESEARCH &amp; EXPERIMENTAL - SCIE</v>
      </c>
      <c r="I3" s="29" t="str">
        <f>VLOOKUP(N3,Revistas!$B$2:$H$63971,5,FALSE)</f>
        <v>114/128</v>
      </c>
      <c r="J3" s="29" t="str">
        <f>VLOOKUP(N3,Revistas!$B$2:$H$63971,6,FALSE)</f>
        <v>NO</v>
      </c>
      <c r="K3" s="28" t="s">
        <v>1194</v>
      </c>
      <c r="L3" s="28" t="s">
        <v>1195</v>
      </c>
      <c r="M3" s="29">
        <v>0</v>
      </c>
      <c r="N3" s="29" t="s">
        <v>1196</v>
      </c>
      <c r="O3" s="29" t="s">
        <v>33</v>
      </c>
      <c r="P3" s="29">
        <v>2018</v>
      </c>
      <c r="Q3" s="29">
        <v>11</v>
      </c>
      <c r="R3" s="29">
        <v>2</v>
      </c>
      <c r="S3" s="29">
        <v>189</v>
      </c>
      <c r="T3" s="29">
        <v>199</v>
      </c>
      <c r="U3" s="29">
        <v>29193749</v>
      </c>
    </row>
    <row r="4" spans="2:21" x14ac:dyDescent="0.25">
      <c r="B4" s="28" t="s">
        <v>1179</v>
      </c>
      <c r="C4" s="28" t="s">
        <v>1180</v>
      </c>
      <c r="D4" s="28" t="s">
        <v>1181</v>
      </c>
      <c r="E4" s="28" t="s">
        <v>10</v>
      </c>
      <c r="F4" s="29">
        <f>VLOOKUP(N4,Revistas!$B$2:$H$63971,2,FALSE)</f>
        <v>18.318000000000001</v>
      </c>
      <c r="G4" s="29" t="str">
        <f>VLOOKUP(N4,Revistas!$B$2:$H$63971,3,FALSE)</f>
        <v>Q1</v>
      </c>
      <c r="H4" s="29" t="str">
        <f>VLOOKUP(N4,Revistas!$B$2:$H$63971,4,FALSE)</f>
        <v>ENDOCRINOLOGY &amp; METABOLISM - SCIE</v>
      </c>
      <c r="I4" s="29" t="str">
        <f>VLOOKUP(N4,Revistas!$B$2:$H$63971,5,FALSE)</f>
        <v>2/138</v>
      </c>
      <c r="J4" s="29" t="str">
        <f>VLOOKUP(N4,Revistas!$B$2:$H$63971,6,FALSE)</f>
        <v>SI</v>
      </c>
      <c r="K4" s="28" t="s">
        <v>1182</v>
      </c>
      <c r="L4" s="28" t="s">
        <v>1183</v>
      </c>
      <c r="M4" s="29">
        <v>0</v>
      </c>
      <c r="N4" s="29" t="s">
        <v>1184</v>
      </c>
      <c r="O4" s="29" t="s">
        <v>21</v>
      </c>
      <c r="P4" s="29">
        <v>2018</v>
      </c>
      <c r="Q4" s="29">
        <v>14</v>
      </c>
      <c r="R4" s="29">
        <v>4</v>
      </c>
      <c r="S4" s="29">
        <v>229</v>
      </c>
      <c r="T4" s="29">
        <v>249</v>
      </c>
      <c r="U4" s="29">
        <v>29377879</v>
      </c>
    </row>
    <row r="5" spans="2:21" x14ac:dyDescent="0.25">
      <c r="B5" s="28" t="s">
        <v>1167</v>
      </c>
      <c r="C5" s="28" t="s">
        <v>1168</v>
      </c>
      <c r="D5" s="28" t="s">
        <v>1169</v>
      </c>
      <c r="E5" s="28" t="s">
        <v>10</v>
      </c>
      <c r="F5" s="29">
        <f>VLOOKUP(N5,Revistas!$B$2:$H$63971,2,FALSE)</f>
        <v>5.4509999999999996</v>
      </c>
      <c r="G5" s="29" t="str">
        <f>VLOOKUP(N5,Revistas!$B$2:$H$63971,3,FALSE)</f>
        <v>Q1</v>
      </c>
      <c r="H5" s="29" t="str">
        <f>VLOOKUP(N5,Revistas!$B$2:$H$63971,4,FALSE)</f>
        <v>GENETICS &amp; HEREDITY - SCIE</v>
      </c>
      <c r="I5" s="29" t="str">
        <f>VLOOKUP(N5,Revistas!$B$2:$H$63971,5,FALSE)</f>
        <v>20/167</v>
      </c>
      <c r="J5" s="29" t="str">
        <f>VLOOKUP(N5,Revistas!$B$2:$H$63971,6,FALSE)</f>
        <v>NO</v>
      </c>
      <c r="K5" s="28" t="s">
        <v>1170</v>
      </c>
      <c r="L5" s="28" t="s">
        <v>1171</v>
      </c>
      <c r="M5" s="29">
        <v>0</v>
      </c>
      <c r="N5" s="29" t="s">
        <v>1172</v>
      </c>
      <c r="O5" s="29" t="s">
        <v>21</v>
      </c>
      <c r="P5" s="29">
        <v>2018</v>
      </c>
      <c r="Q5" s="29">
        <v>55</v>
      </c>
      <c r="R5" s="29">
        <v>4</v>
      </c>
      <c r="S5" s="29">
        <v>278</v>
      </c>
      <c r="T5" s="29">
        <v>284</v>
      </c>
      <c r="U5" s="29">
        <v>29358272</v>
      </c>
    </row>
    <row r="6" spans="2:21" x14ac:dyDescent="0.25">
      <c r="B6" s="28" t="s">
        <v>1173</v>
      </c>
      <c r="C6" s="28" t="s">
        <v>1174</v>
      </c>
      <c r="D6" s="28" t="s">
        <v>1175</v>
      </c>
      <c r="E6" s="28" t="s">
        <v>44</v>
      </c>
      <c r="F6" s="29">
        <f>VLOOKUP(N6,Revistas!$B$2:$H$63971,2,FALSE)</f>
        <v>3.3260000000000001</v>
      </c>
      <c r="G6" s="29" t="str">
        <f>VLOOKUP(N6,Revistas!$B$2:$H$63971,3,FALSE)</f>
        <v>Q2</v>
      </c>
      <c r="H6" s="29" t="str">
        <f>VLOOKUP(N6,Revistas!$B$2:$H$63971,4,FALSE)</f>
        <v>GENETICS &amp; HEREDITY - SCIE</v>
      </c>
      <c r="I6" s="29" t="str">
        <f>VLOOKUP(N6,Revistas!$B$2:$H$63971,5,FALSE)</f>
        <v>62/166</v>
      </c>
      <c r="J6" s="29" t="str">
        <f>VLOOKUP(N6,Revistas!$B$2:$H$63971,6,FALSE)</f>
        <v>NO</v>
      </c>
      <c r="K6" s="28" t="s">
        <v>1176</v>
      </c>
      <c r="L6" s="28" t="s">
        <v>1177</v>
      </c>
      <c r="M6" s="29">
        <v>0</v>
      </c>
      <c r="N6" s="29" t="s">
        <v>1178</v>
      </c>
      <c r="O6" s="29" t="s">
        <v>21</v>
      </c>
      <c r="P6" s="29">
        <v>2018</v>
      </c>
      <c r="Q6" s="29">
        <v>93</v>
      </c>
      <c r="R6" s="29">
        <v>4</v>
      </c>
      <c r="S6" s="29">
        <v>762</v>
      </c>
      <c r="T6" s="29">
        <v>775</v>
      </c>
      <c r="U6" s="29">
        <v>28892148</v>
      </c>
    </row>
    <row r="7" spans="2:21" x14ac:dyDescent="0.25">
      <c r="B7" s="28" t="s">
        <v>1219</v>
      </c>
      <c r="C7" s="28" t="s">
        <v>1220</v>
      </c>
      <c r="D7" s="28" t="s">
        <v>1221</v>
      </c>
      <c r="E7" s="28" t="s">
        <v>10</v>
      </c>
      <c r="F7" s="29">
        <f>VLOOKUP(N7,Revistas!$B$2:$H$63971,2,FALSE)</f>
        <v>8.2289999999999992</v>
      </c>
      <c r="G7" s="29" t="str">
        <f>VLOOKUP(N7,Revistas!$B$2:$H$63971,3,FALSE)</f>
        <v>Q1</v>
      </c>
      <c r="H7" s="29" t="str">
        <f>VLOOKUP(N7,Revistas!$B$2:$H$63971,4,FALSE)</f>
        <v>GENETICS &amp; HEREDITY - SCIE</v>
      </c>
      <c r="I7" s="29" t="str">
        <f>VLOOKUP(N7,Revistas!$B$2:$H$63971,5,FALSE)</f>
        <v>10/166</v>
      </c>
      <c r="J7" s="29" t="str">
        <f>VLOOKUP(N7,Revistas!$B$2:$H$63971,6,FALSE)</f>
        <v>SI</v>
      </c>
      <c r="K7" s="28" t="s">
        <v>1222</v>
      </c>
      <c r="L7" s="28" t="s">
        <v>1223</v>
      </c>
      <c r="M7" s="29">
        <v>1</v>
      </c>
      <c r="N7" s="29" t="s">
        <v>1224</v>
      </c>
      <c r="O7" s="29" t="s">
        <v>73</v>
      </c>
      <c r="P7" s="29">
        <v>2018</v>
      </c>
      <c r="Q7" s="29">
        <v>20</v>
      </c>
      <c r="R7" s="29">
        <v>1</v>
      </c>
      <c r="S7" s="29">
        <v>91</v>
      </c>
      <c r="T7" s="29">
        <v>97</v>
      </c>
      <c r="U7" s="29">
        <v>28661490</v>
      </c>
    </row>
    <row r="8" spans="2:21" x14ac:dyDescent="0.25">
      <c r="B8" s="28" t="s">
        <v>1207</v>
      </c>
      <c r="C8" s="28" t="s">
        <v>1208</v>
      </c>
      <c r="D8" s="28" t="s">
        <v>1209</v>
      </c>
      <c r="E8" s="28" t="s">
        <v>205</v>
      </c>
      <c r="F8" s="29">
        <f>VLOOKUP(N8,Revistas!$B$2:$H$63971,2,FALSE)</f>
        <v>3.7690000000000001</v>
      </c>
      <c r="G8" s="29" t="str">
        <f>VLOOKUP(N8,Revistas!$B$2:$H$63971,3,FALSE)</f>
        <v>Q1</v>
      </c>
      <c r="H8" s="29" t="str">
        <f>VLOOKUP(N8,Revistas!$B$2:$H$63971,4,FALSE)</f>
        <v>MEDICINE, RESEARCH &amp; EXPERIMENTAL - SCIE;</v>
      </c>
      <c r="I8" s="29" t="str">
        <f>VLOOKUP(N8,Revistas!$B$2:$H$63971,5,FALSE)</f>
        <v>31/128</v>
      </c>
      <c r="J8" s="29" t="str">
        <f>VLOOKUP(N8,Revistas!$B$2:$H$63971,6,FALSE)</f>
        <v>NO</v>
      </c>
      <c r="K8" s="28" t="s">
        <v>1210</v>
      </c>
      <c r="L8" s="28"/>
      <c r="M8" s="29">
        <v>0</v>
      </c>
      <c r="N8" s="29" t="s">
        <v>1211</v>
      </c>
      <c r="O8" s="29" t="s">
        <v>224</v>
      </c>
      <c r="P8" s="29">
        <v>2018</v>
      </c>
      <c r="Q8" s="29">
        <v>123</v>
      </c>
      <c r="R8" s="29">
        <v>2</v>
      </c>
      <c r="S8" s="29" t="s">
        <v>1212</v>
      </c>
      <c r="T8" s="29" t="s">
        <v>1212</v>
      </c>
      <c r="U8" s="29"/>
    </row>
    <row r="9" spans="2:21" x14ac:dyDescent="0.25">
      <c r="B9" s="28" t="s">
        <v>1233</v>
      </c>
      <c r="C9" s="28" t="s">
        <v>1234</v>
      </c>
      <c r="D9" s="28" t="s">
        <v>1235</v>
      </c>
      <c r="E9" s="28" t="s">
        <v>10</v>
      </c>
      <c r="F9" s="29">
        <f>VLOOKUP(N9,Revistas!$B$2:$H$63971,2,FALSE)</f>
        <v>4.601</v>
      </c>
      <c r="G9" s="29" t="str">
        <f>VLOOKUP(N9,Revistas!$B$2:$H$63971,3,FALSE)</f>
        <v>Q1</v>
      </c>
      <c r="H9" s="29" t="str">
        <f>VLOOKUP(N9,Revistas!$B$2:$H$63971,4,FALSE)</f>
        <v>GENETICS &amp; HEREDITY - SCIE</v>
      </c>
      <c r="I9" s="29" t="str">
        <f>VLOOKUP(N9,Revistas!$B$2:$H$63971,5,FALSE)</f>
        <v>29/167</v>
      </c>
      <c r="J9" s="29" t="str">
        <f>VLOOKUP(N9,Revistas!$B$2:$H$63971,6,FALSE)</f>
        <v>NO</v>
      </c>
      <c r="K9" s="28" t="s">
        <v>1236</v>
      </c>
      <c r="L9" s="28" t="s">
        <v>1237</v>
      </c>
      <c r="M9" s="29">
        <v>0</v>
      </c>
      <c r="N9" s="29" t="s">
        <v>1238</v>
      </c>
      <c r="O9" s="29" t="s">
        <v>73</v>
      </c>
      <c r="P9" s="29">
        <v>2018</v>
      </c>
      <c r="Q9" s="29">
        <v>39</v>
      </c>
      <c r="R9" s="29">
        <v>1</v>
      </c>
      <c r="S9" s="29">
        <v>103</v>
      </c>
      <c r="T9" s="29">
        <v>113</v>
      </c>
      <c r="U9" s="29">
        <v>29024177</v>
      </c>
    </row>
    <row r="10" spans="2:21" x14ac:dyDescent="0.25">
      <c r="B10" s="28" t="s">
        <v>1201</v>
      </c>
      <c r="C10" s="28" t="s">
        <v>1202</v>
      </c>
      <c r="D10" s="28" t="s">
        <v>1203</v>
      </c>
      <c r="E10" s="28" t="s">
        <v>10</v>
      </c>
      <c r="F10" s="29">
        <f>VLOOKUP(N10,Revistas!$B$2:$H$63971,2,FALSE)</f>
        <v>4.2869999999999999</v>
      </c>
      <c r="G10" s="29" t="str">
        <f>VLOOKUP(N10,Revistas!$B$2:$H$63971,3,FALSE)</f>
        <v>Q1</v>
      </c>
      <c r="H10" s="29" t="str">
        <f>VLOOKUP(N10,Revistas!$B$2:$H$63971,4,FALSE)</f>
        <v>GENETICS &amp; HEREDITY - SCIE</v>
      </c>
      <c r="I10" s="29" t="str">
        <f>VLOOKUP(N10,Revistas!$B$2:$H$63971,5,FALSE)</f>
        <v>35/166</v>
      </c>
      <c r="J10" s="29" t="str">
        <f>VLOOKUP(N10,Revistas!$B$2:$H$63971,6,FALSE)</f>
        <v>NO</v>
      </c>
      <c r="K10" s="28" t="s">
        <v>1204</v>
      </c>
      <c r="L10" s="28" t="s">
        <v>1205</v>
      </c>
      <c r="M10" s="29">
        <v>0</v>
      </c>
      <c r="N10" s="29" t="s">
        <v>1206</v>
      </c>
      <c r="O10" s="29" t="s">
        <v>224</v>
      </c>
      <c r="P10" s="29">
        <v>2018</v>
      </c>
      <c r="Q10" s="29">
        <v>26</v>
      </c>
      <c r="R10" s="29">
        <v>2</v>
      </c>
      <c r="S10" s="29">
        <v>210</v>
      </c>
      <c r="T10" s="29">
        <v>219</v>
      </c>
      <c r="U10" s="29">
        <v>29348693</v>
      </c>
    </row>
    <row r="11" spans="2:21" x14ac:dyDescent="0.25">
      <c r="B11" s="28" t="s">
        <v>1185</v>
      </c>
      <c r="C11" s="28" t="s">
        <v>1186</v>
      </c>
      <c r="D11" s="28" t="s">
        <v>1187</v>
      </c>
      <c r="E11" s="28" t="s">
        <v>10</v>
      </c>
      <c r="F11" s="29">
        <f>VLOOKUP(N11,Revistas!$B$2:$H$63971,2,FALSE)</f>
        <v>2.198</v>
      </c>
      <c r="G11" s="29" t="str">
        <f>VLOOKUP(N11,Revistas!$B$2:$H$63971,3,FALSE)</f>
        <v>Q3</v>
      </c>
      <c r="H11" s="29" t="str">
        <f>VLOOKUP(N11,Revistas!$B$2:$H$63971,4,FALSE)</f>
        <v>GENETICS &amp; HEREDITY - SCIE</v>
      </c>
      <c r="I11" s="29" t="str">
        <f>VLOOKUP(N11,Revistas!$B$2:$H$63971,5,FALSE)</f>
        <v>99/167</v>
      </c>
      <c r="J11" s="29" t="str">
        <f>VLOOKUP(N11,Revistas!$B$2:$H$63971,6,FALSE)</f>
        <v>NO</v>
      </c>
      <c r="K11" s="28" t="s">
        <v>1188</v>
      </c>
      <c r="L11" s="28" t="s">
        <v>1189</v>
      </c>
      <c r="M11" s="29">
        <v>0</v>
      </c>
      <c r="N11" s="29" t="s">
        <v>1190</v>
      </c>
      <c r="O11" s="30">
        <v>38412</v>
      </c>
      <c r="P11" s="29">
        <v>2018</v>
      </c>
      <c r="Q11" s="29">
        <v>19</v>
      </c>
      <c r="R11" s="29">
        <v>1</v>
      </c>
      <c r="S11" s="29"/>
      <c r="T11" s="29">
        <v>36</v>
      </c>
      <c r="U11" s="29">
        <v>29506490</v>
      </c>
    </row>
    <row r="12" spans="2:21" x14ac:dyDescent="0.25">
      <c r="B12" s="28" t="s">
        <v>1197</v>
      </c>
      <c r="C12" s="28" t="s">
        <v>1198</v>
      </c>
      <c r="D12" s="28" t="s">
        <v>1175</v>
      </c>
      <c r="E12" s="28" t="s">
        <v>10</v>
      </c>
      <c r="F12" s="29">
        <f>VLOOKUP(N12,Revistas!$B$2:$H$63971,2,FALSE)</f>
        <v>3.3260000000000001</v>
      </c>
      <c r="G12" s="29" t="str">
        <f>VLOOKUP(N12,Revistas!$B$2:$H$63971,3,FALSE)</f>
        <v>Q2</v>
      </c>
      <c r="H12" s="29" t="str">
        <f>VLOOKUP(N12,Revistas!$B$2:$H$63971,4,FALSE)</f>
        <v>GENETICS &amp; HEREDITY - SCIE</v>
      </c>
      <c r="I12" s="29" t="str">
        <f>VLOOKUP(N12,Revistas!$B$2:$H$63971,5,FALSE)</f>
        <v>62/166</v>
      </c>
      <c r="J12" s="29" t="str">
        <f>VLOOKUP(N12,Revistas!$B$2:$H$63971,6,FALSE)</f>
        <v>NO</v>
      </c>
      <c r="K12" s="28" t="s">
        <v>1199</v>
      </c>
      <c r="L12" s="28" t="s">
        <v>1200</v>
      </c>
      <c r="M12" s="29">
        <v>0</v>
      </c>
      <c r="N12" s="29" t="s">
        <v>1178</v>
      </c>
      <c r="O12" s="29" t="s">
        <v>33</v>
      </c>
      <c r="P12" s="29">
        <v>2018</v>
      </c>
      <c r="Q12" s="29">
        <v>93</v>
      </c>
      <c r="R12" s="29">
        <v>3</v>
      </c>
      <c r="S12" s="29">
        <v>632</v>
      </c>
      <c r="T12" s="29">
        <v>639</v>
      </c>
      <c r="U12" s="29">
        <v>28857138</v>
      </c>
    </row>
    <row r="13" spans="2:21" x14ac:dyDescent="0.25">
      <c r="B13" s="28" t="s">
        <v>1243</v>
      </c>
      <c r="C13" s="28" t="s">
        <v>1242</v>
      </c>
      <c r="D13" s="28" t="s">
        <v>4353</v>
      </c>
      <c r="E13" s="28" t="s">
        <v>10</v>
      </c>
      <c r="F13" s="29">
        <f>VLOOKUP(N13,Revistas!$B$2:$H$63971,2,FALSE)</f>
        <v>8.2289999999999992</v>
      </c>
      <c r="G13" s="29" t="str">
        <f>VLOOKUP(N13,Revistas!$B$2:$H$63971,3,FALSE)</f>
        <v>Q1</v>
      </c>
      <c r="H13" s="29" t="str">
        <f>VLOOKUP(N13,Revistas!$B$2:$H$63971,4,FALSE)</f>
        <v>GENETICS &amp; HEREDITY - SCIE</v>
      </c>
      <c r="I13" s="29" t="str">
        <f>VLOOKUP(N13,Revistas!$B$2:$H$63971,5,FALSE)</f>
        <v>10/166</v>
      </c>
      <c r="J13" s="29" t="str">
        <f>VLOOKUP(N13,Revistas!$B$2:$H$63971,6,FALSE)</f>
        <v>SI</v>
      </c>
      <c r="K13" s="28"/>
      <c r="L13" s="28"/>
      <c r="M13" s="29" t="s">
        <v>140</v>
      </c>
      <c r="N13" s="29" t="s">
        <v>1225</v>
      </c>
      <c r="O13" s="29" t="s">
        <v>1245</v>
      </c>
      <c r="P13" s="29">
        <v>2018</v>
      </c>
      <c r="Q13" s="29"/>
      <c r="R13" s="29"/>
      <c r="S13" s="29"/>
      <c r="T13" s="29"/>
      <c r="U13" s="29">
        <v>29446767</v>
      </c>
    </row>
    <row r="14" spans="2:21" x14ac:dyDescent="0.25">
      <c r="B14" s="28" t="s">
        <v>1213</v>
      </c>
      <c r="C14" s="28" t="s">
        <v>1214</v>
      </c>
      <c r="D14" s="28" t="s">
        <v>1215</v>
      </c>
      <c r="E14" s="28" t="s">
        <v>10</v>
      </c>
      <c r="F14" s="29">
        <f>VLOOKUP(N14,Revistas!$B$2:$H$63971,2,FALSE)</f>
        <v>5.4550000000000001</v>
      </c>
      <c r="G14" s="29" t="str">
        <f>VLOOKUP(N14,Revistas!$B$2:$H$63971,3,FALSE)</f>
        <v>Q1</v>
      </c>
      <c r="H14" s="29" t="str">
        <f>VLOOKUP(N14,Revistas!$B$2:$H$63971,4,FALSE)</f>
        <v>ENDOCRINOLOGY &amp; METABOLISM - SCIE</v>
      </c>
      <c r="I14" s="29" t="str">
        <f>VLOOKUP(N14,Revistas!$B$2:$H$63971,5,FALSE)</f>
        <v>20/138</v>
      </c>
      <c r="J14" s="29" t="str">
        <f>VLOOKUP(N14,Revistas!$B$2:$H$63971,6,FALSE)</f>
        <v>NO</v>
      </c>
      <c r="K14" s="28" t="s">
        <v>1216</v>
      </c>
      <c r="L14" s="28" t="s">
        <v>1217</v>
      </c>
      <c r="M14" s="29">
        <v>0</v>
      </c>
      <c r="N14" s="29" t="s">
        <v>1218</v>
      </c>
      <c r="O14" s="29" t="s">
        <v>224</v>
      </c>
      <c r="P14" s="29">
        <v>2018</v>
      </c>
      <c r="Q14" s="29">
        <v>103</v>
      </c>
      <c r="R14" s="29">
        <v>2</v>
      </c>
      <c r="S14" s="29">
        <v>604</v>
      </c>
      <c r="T14" s="29">
        <v>614</v>
      </c>
      <c r="U14" s="29">
        <v>29155992</v>
      </c>
    </row>
    <row r="15" spans="2:21" x14ac:dyDescent="0.25">
      <c r="B15" s="28" t="s">
        <v>1240</v>
      </c>
      <c r="C15" s="28" t="s">
        <v>1239</v>
      </c>
      <c r="D15" s="28" t="s">
        <v>1241</v>
      </c>
      <c r="E15" s="28" t="s">
        <v>10</v>
      </c>
      <c r="F15" s="29">
        <f>VLOOKUP(N15,Revistas!$B$2:$H$63971,2,FALSE)</f>
        <v>2.137</v>
      </c>
      <c r="G15" s="29" t="str">
        <f>VLOOKUP(N15,Revistas!$B$2:$H$63971,3,FALSE)</f>
        <v>Q3</v>
      </c>
      <c r="H15" s="29" t="str">
        <f>VLOOKUP(N15,Revistas!$B$2:$H$63971,4,FALSE)</f>
        <v>GENETICS &amp; HEREDITY - SCIE</v>
      </c>
      <c r="I15" s="29" t="str">
        <f>VLOOKUP(N15,Revistas!$B$2:$H$63971,5,FALSE)</f>
        <v>103/166</v>
      </c>
      <c r="J15" s="29" t="str">
        <f>VLOOKUP(N15,Revistas!$B$2:$H$63971,6,FALSE)</f>
        <v>NO</v>
      </c>
      <c r="K15" s="28"/>
      <c r="L15" s="28"/>
      <c r="M15" s="29" t="s">
        <v>140</v>
      </c>
      <c r="N15" s="29" t="s">
        <v>1232</v>
      </c>
      <c r="O15" s="29" t="s">
        <v>180</v>
      </c>
      <c r="P15" s="29">
        <v>2018</v>
      </c>
      <c r="Q15" s="29"/>
      <c r="R15" s="29"/>
      <c r="S15" s="29"/>
      <c r="T15" s="29"/>
      <c r="U15" s="29">
        <v>29477862</v>
      </c>
    </row>
    <row r="17" spans="21:21" hidden="1" x14ac:dyDescent="0.25"/>
    <row r="18" spans="21:21" hidden="1" x14ac:dyDescent="0.25">
      <c r="U18" s="27"/>
    </row>
    <row r="19" spans="21:21" hidden="1" x14ac:dyDescent="0.25"/>
    <row r="20" spans="21:21" hidden="1" x14ac:dyDescent="0.25"/>
    <row r="21" spans="21:21" hidden="1" x14ac:dyDescent="0.25"/>
    <row r="22" spans="21:21" hidden="1" x14ac:dyDescent="0.25"/>
    <row r="23" spans="21:21" hidden="1" x14ac:dyDescent="0.25"/>
    <row r="24" spans="21:21" hidden="1" x14ac:dyDescent="0.25"/>
    <row r="25" spans="21:21" hidden="1" x14ac:dyDescent="0.25"/>
    <row r="26" spans="21:21" hidden="1" x14ac:dyDescent="0.25"/>
    <row r="27" spans="21:21" hidden="1" x14ac:dyDescent="0.25"/>
    <row r="28" spans="21:21" hidden="1" x14ac:dyDescent="0.25"/>
    <row r="29" spans="21:21" hidden="1" x14ac:dyDescent="0.25"/>
    <row r="30" spans="21:21" hidden="1" x14ac:dyDescent="0.25"/>
    <row r="31" spans="21:21" hidden="1" x14ac:dyDescent="0.25"/>
    <row r="32" spans="21:2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12</v>
      </c>
      <c r="D371" s="15" t="s">
        <v>10</v>
      </c>
      <c r="E371" s="16">
        <f>DSUM(A1:U366,F1,D370:D371)</f>
        <v>65.227999999999994</v>
      </c>
      <c r="F371" s="16" t="s">
        <v>10</v>
      </c>
      <c r="G371" s="16" t="s">
        <v>1638</v>
      </c>
      <c r="H371" s="16">
        <f>DCOUNTA(A1:U366,G1,F370:G371)</f>
        <v>7</v>
      </c>
      <c r="I371" s="16" t="s">
        <v>10</v>
      </c>
      <c r="J371" s="16" t="s">
        <v>1592</v>
      </c>
      <c r="K371" s="16">
        <f>DCOUNTA(A1:U366,J1,I370:J371)</f>
        <v>3</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1</v>
      </c>
      <c r="D384" s="15" t="s">
        <v>205</v>
      </c>
      <c r="E384" s="16">
        <f>DSUM(A1:U366,F1,D383:D384)</f>
        <v>3.7690000000000001</v>
      </c>
      <c r="F384" s="16" t="s">
        <v>205</v>
      </c>
      <c r="G384" s="16" t="s">
        <v>1638</v>
      </c>
      <c r="H384" s="16">
        <f>DCOUNTA(A1:U366,G1,F383:G384)</f>
        <v>1</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1</v>
      </c>
      <c r="D387" s="15" t="s">
        <v>44</v>
      </c>
      <c r="E387" s="16">
        <f>DSUM(A1:U366,F1,D386:D387)</f>
        <v>3.3260000000000001</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12</v>
      </c>
      <c r="D390" s="19" t="s">
        <v>4699</v>
      </c>
      <c r="E390" s="19">
        <f>E371</f>
        <v>65.227999999999994</v>
      </c>
      <c r="F390" s="18">
        <f>H371</f>
        <v>7</v>
      </c>
      <c r="G390" s="18">
        <f>K371</f>
        <v>3</v>
      </c>
      <c r="H390" s="16"/>
      <c r="I390" s="16"/>
      <c r="J390" s="16"/>
      <c r="K390" s="16"/>
      <c r="L390" s="16"/>
      <c r="M390" s="16"/>
      <c r="N390" s="16"/>
      <c r="O390" s="17"/>
      <c r="P390" s="16"/>
      <c r="Q390" s="16"/>
      <c r="R390" s="16"/>
      <c r="S390" s="16"/>
      <c r="T390" s="16"/>
      <c r="U390" s="16"/>
    </row>
    <row r="391" spans="2:52" s="15" customFormat="1" ht="15.75" x14ac:dyDescent="0.3">
      <c r="C391" s="18">
        <f>C384</f>
        <v>1</v>
      </c>
      <c r="D391" s="19" t="s">
        <v>205</v>
      </c>
      <c r="E391" s="19">
        <f>E384</f>
        <v>3.7690000000000001</v>
      </c>
      <c r="F391" s="18">
        <f>H384</f>
        <v>1</v>
      </c>
      <c r="G391" s="18">
        <f>K384</f>
        <v>0</v>
      </c>
      <c r="H391" s="16"/>
      <c r="I391" s="16"/>
      <c r="J391" s="16"/>
      <c r="K391" s="16"/>
      <c r="L391" s="16"/>
      <c r="M391" s="16"/>
      <c r="N391" s="16"/>
      <c r="O391" s="17"/>
      <c r="P391" s="16"/>
      <c r="Q391" s="16"/>
      <c r="R391" s="16"/>
      <c r="S391" s="16"/>
      <c r="T391" s="16"/>
      <c r="U391" s="16"/>
    </row>
    <row r="392" spans="2:52" s="15" customFormat="1" ht="15.75" x14ac:dyDescent="0.3">
      <c r="C392" s="18">
        <f>C387</f>
        <v>1</v>
      </c>
      <c r="D392" s="19" t="s">
        <v>4703</v>
      </c>
      <c r="E392" s="19">
        <f>E387</f>
        <v>3.3260000000000001</v>
      </c>
      <c r="F392" s="18">
        <f>H387</f>
        <v>0</v>
      </c>
      <c r="G392" s="18">
        <f>K387</f>
        <v>0</v>
      </c>
      <c r="H392" s="16"/>
      <c r="I392" s="16"/>
      <c r="J392" s="16"/>
      <c r="K392" s="16"/>
      <c r="L392" s="16"/>
      <c r="M392" s="16"/>
      <c r="N392" s="16"/>
      <c r="O392" s="17"/>
      <c r="P392" s="16"/>
      <c r="Q392" s="16"/>
      <c r="R392" s="16"/>
      <c r="S392" s="16"/>
      <c r="T392" s="16"/>
      <c r="U392" s="16"/>
    </row>
    <row r="393" spans="2:52" s="15" customFormat="1" ht="15.75" x14ac:dyDescent="0.3">
      <c r="C393" s="20"/>
      <c r="D393" s="25" t="s">
        <v>4704</v>
      </c>
      <c r="E393" s="25">
        <f>E390</f>
        <v>65.227999999999994</v>
      </c>
      <c r="F393" s="20"/>
      <c r="G393" s="16"/>
      <c r="H393" s="16"/>
      <c r="I393" s="16"/>
      <c r="J393" s="16"/>
      <c r="K393" s="16"/>
      <c r="L393" s="16"/>
      <c r="M393" s="16"/>
      <c r="N393" s="16"/>
      <c r="O393" s="17"/>
      <c r="P393" s="16"/>
      <c r="Q393" s="16"/>
      <c r="R393" s="16"/>
      <c r="S393" s="16"/>
      <c r="T393" s="16"/>
      <c r="U393" s="16"/>
    </row>
    <row r="394" spans="2:52" s="15" customFormat="1" ht="15.75" x14ac:dyDescent="0.3">
      <c r="C394" s="20"/>
      <c r="D394" s="25" t="s">
        <v>4705</v>
      </c>
      <c r="E394" s="25">
        <f>E390+E391+E392</f>
        <v>72.322999999999993</v>
      </c>
      <c r="F394" s="16"/>
      <c r="G394" s="16"/>
      <c r="H394" s="16"/>
      <c r="I394" s="16"/>
      <c r="J394" s="16"/>
      <c r="K394" s="16"/>
      <c r="L394" s="16"/>
      <c r="M394" s="16"/>
      <c r="N394" s="16"/>
      <c r="O394" s="16"/>
      <c r="P394" s="16"/>
      <c r="Q394" s="16"/>
      <c r="R394" s="16"/>
      <c r="S394" s="16"/>
      <c r="T394" s="16"/>
      <c r="U394" s="16"/>
    </row>
    <row r="400" spans="2:52" x14ac:dyDescent="0.25">
      <c r="C400" s="15"/>
    </row>
  </sheetData>
  <sortState ref="B2:U16">
    <sortCondition ref="B2:B365"/>
    <sortCondition ref="D2:D365"/>
  </sortState>
  <pageMargins left="0.7" right="0.7" top="0.7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AZ400"/>
  <sheetViews>
    <sheetView workbookViewId="0">
      <selection activeCell="B365" sqref="B1:U365"/>
    </sheetView>
  </sheetViews>
  <sheetFormatPr baseColWidth="10" defaultRowHeight="15" x14ac:dyDescent="0.25"/>
  <cols>
    <col min="1" max="3" width="11.42578125" style="21"/>
    <col min="4" max="4" width="34.140625" style="21" customWidth="1"/>
    <col min="5" max="5" width="13" style="21" customWidth="1"/>
    <col min="6" max="7" width="11.42578125" style="26"/>
    <col min="8" max="9" width="0" style="26" hidden="1" customWidth="1"/>
    <col min="10" max="10" width="11.42578125" style="26"/>
    <col min="11" max="11" width="13.28515625" style="21" hidden="1" customWidth="1"/>
    <col min="12"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1256</v>
      </c>
      <c r="C2" s="28" t="s">
        <v>1257</v>
      </c>
      <c r="D2" s="28" t="s">
        <v>1258</v>
      </c>
      <c r="E2" s="28" t="s">
        <v>205</v>
      </c>
      <c r="F2" s="29">
        <f>VLOOKUP(N2,Revistas!$B$2:$H$63971,2,FALSE)</f>
        <v>9.1120000000000001</v>
      </c>
      <c r="G2" s="29" t="str">
        <f>VLOOKUP(N2,Revistas!$B$2:$H$63971,3,FALSE)</f>
        <v>Q1</v>
      </c>
      <c r="H2" s="29" t="str">
        <f>VLOOKUP(N2,Revistas!$B$2:$H$63971,4,FALSE)</f>
        <v>ONCOLOGY</v>
      </c>
      <c r="I2" s="29" t="str">
        <f>VLOOKUP(N2,Revistas!$B$2:$H$63971,5,FALSE)</f>
        <v>15/217</v>
      </c>
      <c r="J2" s="29" t="str">
        <f>VLOOKUP(N2,Revistas!$B$2:$H$63971,6,FALSE)</f>
        <v>SI</v>
      </c>
      <c r="K2" s="28" t="s">
        <v>1259</v>
      </c>
      <c r="L2" s="28"/>
      <c r="M2" s="29">
        <v>0</v>
      </c>
      <c r="N2" s="29" t="s">
        <v>1260</v>
      </c>
      <c r="O2" s="29" t="s">
        <v>224</v>
      </c>
      <c r="P2" s="29">
        <v>2018</v>
      </c>
      <c r="Q2" s="29">
        <v>78</v>
      </c>
      <c r="R2" s="29">
        <v>4</v>
      </c>
      <c r="S2" s="29"/>
      <c r="T2" s="29"/>
      <c r="U2" s="29"/>
    </row>
    <row r="3" spans="2:21" x14ac:dyDescent="0.25">
      <c r="B3" s="28" t="s">
        <v>1261</v>
      </c>
      <c r="C3" s="28" t="s">
        <v>1262</v>
      </c>
      <c r="D3" s="28" t="s">
        <v>1258</v>
      </c>
      <c r="E3" s="28" t="s">
        <v>205</v>
      </c>
      <c r="F3" s="29">
        <f>VLOOKUP(N3,Revistas!$B$2:$H$63971,2,FALSE)</f>
        <v>9.1120000000000001</v>
      </c>
      <c r="G3" s="29" t="str">
        <f>VLOOKUP(N3,Revistas!$B$2:$H$63971,3,FALSE)</f>
        <v>Q1</v>
      </c>
      <c r="H3" s="29" t="str">
        <f>VLOOKUP(N3,Revistas!$B$2:$H$63971,4,FALSE)</f>
        <v>ONCOLOGY</v>
      </c>
      <c r="I3" s="29" t="str">
        <f>VLOOKUP(N3,Revistas!$B$2:$H$63971,5,FALSE)</f>
        <v>15/217</v>
      </c>
      <c r="J3" s="29" t="str">
        <f>VLOOKUP(N3,Revistas!$B$2:$H$63971,6,FALSE)</f>
        <v>SI</v>
      </c>
      <c r="K3" s="28" t="s">
        <v>1263</v>
      </c>
      <c r="L3" s="28"/>
      <c r="M3" s="29">
        <v>0</v>
      </c>
      <c r="N3" s="29" t="s">
        <v>1260</v>
      </c>
      <c r="O3" s="29" t="s">
        <v>224</v>
      </c>
      <c r="P3" s="29">
        <v>2018</v>
      </c>
      <c r="Q3" s="29">
        <v>78</v>
      </c>
      <c r="R3" s="29">
        <v>4</v>
      </c>
      <c r="S3" s="29"/>
      <c r="T3" s="29"/>
      <c r="U3" s="29"/>
    </row>
    <row r="4" spans="2:21" x14ac:dyDescent="0.25">
      <c r="B4" s="28" t="s">
        <v>1284</v>
      </c>
      <c r="C4" s="28" t="s">
        <v>1285</v>
      </c>
      <c r="D4" s="28" t="s">
        <v>1064</v>
      </c>
      <c r="E4" s="28" t="s">
        <v>10</v>
      </c>
      <c r="F4" s="29">
        <f>VLOOKUP(N4,Revistas!$B$2:$H$63971,2,FALSE)</f>
        <v>2.3530000000000002</v>
      </c>
      <c r="G4" s="29" t="str">
        <f>VLOOKUP(N4,Revistas!$B$2:$H$63971,3,FALSE)</f>
        <v>Q3</v>
      </c>
      <c r="H4" s="29" t="str">
        <f>VLOOKUP(N4,Revistas!$B$2:$H$63971,4,FALSE)</f>
        <v>ONCOLOGY</v>
      </c>
      <c r="I4" s="29" t="str">
        <f>VLOOKUP(N4,Revistas!$B$2:$H$63971,5,FALSE)</f>
        <v>141/217</v>
      </c>
      <c r="J4" s="29" t="str">
        <f>VLOOKUP(N4,Revistas!$B$2:$H$63971,6,FALSE)</f>
        <v>NO</v>
      </c>
      <c r="K4" s="28" t="s">
        <v>1286</v>
      </c>
      <c r="L4" s="28" t="s">
        <v>1287</v>
      </c>
      <c r="M4" s="29">
        <v>0</v>
      </c>
      <c r="N4" s="29" t="s">
        <v>1067</v>
      </c>
      <c r="O4" s="29" t="s">
        <v>73</v>
      </c>
      <c r="P4" s="29">
        <v>2018</v>
      </c>
      <c r="Q4" s="29">
        <v>20</v>
      </c>
      <c r="R4" s="29">
        <v>1</v>
      </c>
      <c r="S4" s="29">
        <v>69</v>
      </c>
      <c r="T4" s="29">
        <v>74</v>
      </c>
      <c r="U4" s="29">
        <v>29116432</v>
      </c>
    </row>
    <row r="5" spans="2:21" x14ac:dyDescent="0.25">
      <c r="B5" s="28" t="s">
        <v>1275</v>
      </c>
      <c r="C5" s="28" t="s">
        <v>1276</v>
      </c>
      <c r="D5" s="28" t="s">
        <v>1277</v>
      </c>
      <c r="E5" s="28" t="s">
        <v>10</v>
      </c>
      <c r="F5" s="29">
        <f>VLOOKUP(N5,Revistas!$B$2:$H$63971,2,FALSE)</f>
        <v>2.1309999999999998</v>
      </c>
      <c r="G5" s="29" t="str">
        <f>VLOOKUP(N5,Revistas!$B$2:$H$63971,3,FALSE)</f>
        <v>Q3</v>
      </c>
      <c r="H5" s="29" t="str">
        <f>VLOOKUP(N5,Revistas!$B$2:$H$63971,4,FALSE)</f>
        <v>ONCOLOGY</v>
      </c>
      <c r="I5" s="29" t="str">
        <f>VLOOKUP(N5,Revistas!$B$2:$H$63971,5,FALSE)</f>
        <v>152/217</v>
      </c>
      <c r="J5" s="29" t="str">
        <f>VLOOKUP(N5,Revistas!$B$2:$H$63971,6,FALSE)</f>
        <v>NO</v>
      </c>
      <c r="K5" s="28" t="s">
        <v>1278</v>
      </c>
      <c r="L5" s="28" t="s">
        <v>1279</v>
      </c>
      <c r="M5" s="29">
        <v>0</v>
      </c>
      <c r="N5" s="29" t="s">
        <v>1280</v>
      </c>
      <c r="O5" s="29" t="s">
        <v>73</v>
      </c>
      <c r="P5" s="29">
        <v>2018</v>
      </c>
      <c r="Q5" s="29">
        <v>14</v>
      </c>
      <c r="R5" s="29">
        <v>1</v>
      </c>
      <c r="S5" s="29">
        <v>41</v>
      </c>
      <c r="T5" s="29">
        <v>50</v>
      </c>
      <c r="U5" s="29"/>
    </row>
    <row r="6" spans="2:21" x14ac:dyDescent="0.25">
      <c r="B6" s="28" t="s">
        <v>1299</v>
      </c>
      <c r="C6" s="28" t="s">
        <v>1298</v>
      </c>
      <c r="D6" s="28" t="s">
        <v>1294</v>
      </c>
      <c r="E6" s="28" t="s">
        <v>10</v>
      </c>
      <c r="F6" s="29">
        <f>VLOOKUP(N6,Revistas!$B$2:$H$63971,2,FALSE)</f>
        <v>5.1680000000000001</v>
      </c>
      <c r="G6" s="29" t="str">
        <f>VLOOKUP(N6,Revistas!$B$2:$H$63971,3,FALSE)</f>
        <v>Q1</v>
      </c>
      <c r="H6" s="29" t="str">
        <f>VLOOKUP(N6,Revistas!$B$2:$H$63971,4,FALSE)</f>
        <v>ONCOLOGY</v>
      </c>
      <c r="I6" s="29" t="str">
        <f>VLOOKUP(N6,Revistas!$B$2:$H$63971,5,FALSE)</f>
        <v>44/217</v>
      </c>
      <c r="J6" s="29" t="str">
        <f>VLOOKUP(N6,Revistas!$B$2:$H$63971,6,FALSE)</f>
        <v>NO</v>
      </c>
      <c r="K6" s="28" t="s">
        <v>1301</v>
      </c>
      <c r="L6" s="28"/>
      <c r="M6" s="29" t="s">
        <v>140</v>
      </c>
      <c r="N6" s="29" t="s">
        <v>1297</v>
      </c>
      <c r="O6" s="29" t="s">
        <v>1300</v>
      </c>
      <c r="P6" s="29">
        <v>2018</v>
      </c>
      <c r="Q6" s="29">
        <v>9</v>
      </c>
      <c r="R6" s="29">
        <v>5</v>
      </c>
      <c r="S6" s="29">
        <v>5919</v>
      </c>
      <c r="T6" s="29">
        <v>5930</v>
      </c>
      <c r="U6" s="29">
        <v>29464044</v>
      </c>
    </row>
    <row r="7" spans="2:21" x14ac:dyDescent="0.25">
      <c r="B7" s="28" t="s">
        <v>1250</v>
      </c>
      <c r="C7" s="28" t="s">
        <v>1251</v>
      </c>
      <c r="D7" s="28" t="s">
        <v>1252</v>
      </c>
      <c r="E7" s="28" t="s">
        <v>10</v>
      </c>
      <c r="F7" s="29">
        <f>VLOOKUP(N7,Revistas!$B$2:$H$63971,2,FALSE)</f>
        <v>3.4380000000000002</v>
      </c>
      <c r="G7" s="29" t="str">
        <f>VLOOKUP(N7,Revistas!$B$2:$H$63971,3,FALSE)</f>
        <v>Q2</v>
      </c>
      <c r="H7" s="29" t="str">
        <f>VLOOKUP(N7,Revistas!$B$2:$H$63971,4,FALSE)</f>
        <v>ONCOLOGY - SCIE</v>
      </c>
      <c r="I7" s="29" t="str">
        <f>VLOOKUP(N7,Revistas!$B$2:$H$63971,5,FALSE)</f>
        <v>87/217</v>
      </c>
      <c r="J7" s="29" t="str">
        <f>VLOOKUP(N7,Revistas!$B$2:$H$63971,6,FALSE)</f>
        <v>NO</v>
      </c>
      <c r="K7" s="28" t="s">
        <v>1253</v>
      </c>
      <c r="L7" s="28" t="s">
        <v>1254</v>
      </c>
      <c r="M7" s="29">
        <v>0</v>
      </c>
      <c r="N7" s="29" t="s">
        <v>1255</v>
      </c>
      <c r="O7" s="29" t="s">
        <v>224</v>
      </c>
      <c r="P7" s="29">
        <v>2018</v>
      </c>
      <c r="Q7" s="29">
        <v>13</v>
      </c>
      <c r="R7" s="29">
        <v>1</v>
      </c>
      <c r="S7" s="29">
        <v>81</v>
      </c>
      <c r="T7" s="29">
        <v>87</v>
      </c>
      <c r="U7" s="29">
        <v>29177953</v>
      </c>
    </row>
    <row r="8" spans="2:21" x14ac:dyDescent="0.25">
      <c r="B8" s="28" t="s">
        <v>1288</v>
      </c>
      <c r="C8" s="28" t="s">
        <v>1289</v>
      </c>
      <c r="D8" s="28" t="s">
        <v>1064</v>
      </c>
      <c r="E8" s="28" t="s">
        <v>10</v>
      </c>
      <c r="F8" s="29">
        <f>VLOOKUP(N8,Revistas!$B$2:$H$63971,2,FALSE)</f>
        <v>2.3530000000000002</v>
      </c>
      <c r="G8" s="29" t="str">
        <f>VLOOKUP(N8,Revistas!$B$2:$H$63971,3,FALSE)</f>
        <v>Q3</v>
      </c>
      <c r="H8" s="29" t="str">
        <f>VLOOKUP(N8,Revistas!$B$2:$H$63971,4,FALSE)</f>
        <v>ONCOLOGY</v>
      </c>
      <c r="I8" s="29" t="str">
        <f>VLOOKUP(N8,Revistas!$B$2:$H$63971,5,FALSE)</f>
        <v>141/217</v>
      </c>
      <c r="J8" s="29" t="str">
        <f>VLOOKUP(N8,Revistas!$B$2:$H$63971,6,FALSE)</f>
        <v>NO</v>
      </c>
      <c r="K8" s="28" t="s">
        <v>1290</v>
      </c>
      <c r="L8" s="28" t="s">
        <v>1291</v>
      </c>
      <c r="M8" s="29">
        <v>0</v>
      </c>
      <c r="N8" s="29" t="s">
        <v>1067</v>
      </c>
      <c r="O8" s="29" t="s">
        <v>73</v>
      </c>
      <c r="P8" s="29">
        <v>2018</v>
      </c>
      <c r="Q8" s="29">
        <v>20</v>
      </c>
      <c r="R8" s="29">
        <v>1</v>
      </c>
      <c r="S8" s="29">
        <v>84</v>
      </c>
      <c r="T8" s="29">
        <v>88</v>
      </c>
      <c r="U8" s="29">
        <v>29098554</v>
      </c>
    </row>
    <row r="9" spans="2:21" x14ac:dyDescent="0.25">
      <c r="B9" s="28" t="s">
        <v>1246</v>
      </c>
      <c r="C9" s="28" t="s">
        <v>1281</v>
      </c>
      <c r="D9" s="28" t="s">
        <v>1064</v>
      </c>
      <c r="E9" s="28" t="s">
        <v>10</v>
      </c>
      <c r="F9" s="29">
        <f>VLOOKUP(N9,Revistas!$B$2:$H$63971,2,FALSE)</f>
        <v>2.3530000000000002</v>
      </c>
      <c r="G9" s="29" t="str">
        <f>VLOOKUP(N9,Revistas!$B$2:$H$63971,3,FALSE)</f>
        <v>Q3</v>
      </c>
      <c r="H9" s="29" t="str">
        <f>VLOOKUP(N9,Revistas!$B$2:$H$63971,4,FALSE)</f>
        <v>ONCOLOGY</v>
      </c>
      <c r="I9" s="29" t="str">
        <f>VLOOKUP(N9,Revistas!$B$2:$H$63971,5,FALSE)</f>
        <v>141/217</v>
      </c>
      <c r="J9" s="29" t="str">
        <f>VLOOKUP(N9,Revistas!$B$2:$H$63971,6,FALSE)</f>
        <v>NO</v>
      </c>
      <c r="K9" s="28" t="s">
        <v>1282</v>
      </c>
      <c r="L9" s="28" t="s">
        <v>1283</v>
      </c>
      <c r="M9" s="29">
        <v>1</v>
      </c>
      <c r="N9" s="29" t="s">
        <v>1067</v>
      </c>
      <c r="O9" s="29" t="s">
        <v>73</v>
      </c>
      <c r="P9" s="29">
        <v>2018</v>
      </c>
      <c r="Q9" s="29">
        <v>20</v>
      </c>
      <c r="R9" s="29">
        <v>1</v>
      </c>
      <c r="S9" s="29">
        <v>29</v>
      </c>
      <c r="T9" s="29">
        <v>37</v>
      </c>
      <c r="U9" s="29">
        <v>29238915</v>
      </c>
    </row>
    <row r="10" spans="2:21" x14ac:dyDescent="0.25">
      <c r="B10" s="28" t="s">
        <v>1246</v>
      </c>
      <c r="C10" s="28" t="s">
        <v>1247</v>
      </c>
      <c r="D10" s="28" t="s">
        <v>1064</v>
      </c>
      <c r="E10" s="28" t="s">
        <v>149</v>
      </c>
      <c r="F10" s="29">
        <f>VLOOKUP(N10,Revistas!$B$2:$H$63971,2,FALSE)</f>
        <v>2.3530000000000002</v>
      </c>
      <c r="G10" s="29" t="str">
        <f>VLOOKUP(N10,Revistas!$B$2:$H$63971,3,FALSE)</f>
        <v>Q3</v>
      </c>
      <c r="H10" s="29" t="str">
        <f>VLOOKUP(N10,Revistas!$B$2:$H$63971,4,FALSE)</f>
        <v>ONCOLOGY</v>
      </c>
      <c r="I10" s="29" t="str">
        <f>VLOOKUP(N10,Revistas!$B$2:$H$63971,5,FALSE)</f>
        <v>141/217</v>
      </c>
      <c r="J10" s="29" t="str">
        <f>VLOOKUP(N10,Revistas!$B$2:$H$63971,6,FALSE)</f>
        <v>NO</v>
      </c>
      <c r="K10" s="28" t="s">
        <v>1248</v>
      </c>
      <c r="L10" s="28" t="s">
        <v>1249</v>
      </c>
      <c r="M10" s="29">
        <v>0</v>
      </c>
      <c r="N10" s="29" t="s">
        <v>1067</v>
      </c>
      <c r="O10" s="29" t="s">
        <v>21</v>
      </c>
      <c r="P10" s="29">
        <v>2018</v>
      </c>
      <c r="Q10" s="29">
        <v>20</v>
      </c>
      <c r="R10" s="29">
        <v>4</v>
      </c>
      <c r="S10" s="29">
        <v>559</v>
      </c>
      <c r="T10" s="29">
        <v>560</v>
      </c>
      <c r="U10" s="29">
        <v>29417438</v>
      </c>
    </row>
    <row r="11" spans="2:21" x14ac:dyDescent="0.25">
      <c r="B11" s="28" t="s">
        <v>1267</v>
      </c>
      <c r="C11" s="28" t="s">
        <v>1268</v>
      </c>
      <c r="D11" s="28" t="s">
        <v>1269</v>
      </c>
      <c r="E11" s="28" t="s">
        <v>10</v>
      </c>
      <c r="F11" s="29">
        <f>VLOOKUP(N11,Revistas!$B$2:$H$63971,2,FALSE)</f>
        <v>2.8159999999999998</v>
      </c>
      <c r="G11" s="29" t="str">
        <f>VLOOKUP(N11,Revistas!$B$2:$H$63971,3,FALSE)</f>
        <v>Q3</v>
      </c>
      <c r="H11" s="29" t="str">
        <f>VLOOKUP(N11,Revistas!$B$2:$H$63971,4,FALSE)</f>
        <v>ONCOLOGY - SCIE</v>
      </c>
      <c r="I11" s="29" t="str">
        <f>VLOOKUP(N11,Revistas!$B$2:$H$63971,5,FALSE)</f>
        <v>118/217</v>
      </c>
      <c r="J11" s="29" t="str">
        <f>VLOOKUP(N11,Revistas!$B$2:$H$63971,6,FALSE)</f>
        <v>NO</v>
      </c>
      <c r="K11" s="28" t="s">
        <v>1270</v>
      </c>
      <c r="L11" s="28" t="s">
        <v>1271</v>
      </c>
      <c r="M11" s="29">
        <v>0</v>
      </c>
      <c r="N11" s="29" t="s">
        <v>1272</v>
      </c>
      <c r="O11" s="29" t="s">
        <v>224</v>
      </c>
      <c r="P11" s="29">
        <v>2018</v>
      </c>
      <c r="Q11" s="29">
        <v>18</v>
      </c>
      <c r="R11" s="29">
        <v>1</v>
      </c>
      <c r="S11" s="29" t="s">
        <v>1273</v>
      </c>
      <c r="T11" s="29" t="s">
        <v>1274</v>
      </c>
      <c r="U11" s="29">
        <v>28666812</v>
      </c>
    </row>
    <row r="12" spans="2:21" x14ac:dyDescent="0.25">
      <c r="B12" s="28" t="s">
        <v>1293</v>
      </c>
      <c r="C12" s="28" t="s">
        <v>1292</v>
      </c>
      <c r="D12" s="28" t="s">
        <v>1294</v>
      </c>
      <c r="E12" s="28" t="s">
        <v>10</v>
      </c>
      <c r="F12" s="29">
        <f>VLOOKUP(N12,Revistas!$B$2:$H$63971,2,FALSE)</f>
        <v>5.1680000000000001</v>
      </c>
      <c r="G12" s="29" t="str">
        <f>VLOOKUP(N12,Revistas!$B$2:$H$63971,3,FALSE)</f>
        <v>Q1</v>
      </c>
      <c r="H12" s="29" t="str">
        <f>VLOOKUP(N12,Revistas!$B$2:$H$63971,4,FALSE)</f>
        <v>ONCOLOGY</v>
      </c>
      <c r="I12" s="29" t="str">
        <f>VLOOKUP(N12,Revistas!$B$2:$H$63971,5,FALSE)</f>
        <v>44/217</v>
      </c>
      <c r="J12" s="29" t="str">
        <f>VLOOKUP(N12,Revistas!$B$2:$H$63971,6,FALSE)</f>
        <v>NO</v>
      </c>
      <c r="K12" s="28" t="s">
        <v>1296</v>
      </c>
      <c r="L12" s="28"/>
      <c r="M12" s="29" t="s">
        <v>140</v>
      </c>
      <c r="N12" s="29" t="s">
        <v>1297</v>
      </c>
      <c r="O12" s="29" t="s">
        <v>1295</v>
      </c>
      <c r="P12" s="29">
        <v>2018</v>
      </c>
      <c r="Q12" s="29">
        <v>9</v>
      </c>
      <c r="R12" s="29">
        <v>11</v>
      </c>
      <c r="S12" s="29">
        <v>9645</v>
      </c>
      <c r="T12" s="29">
        <v>9660</v>
      </c>
      <c r="U12" s="29">
        <v>29515760</v>
      </c>
    </row>
    <row r="13" spans="2:21" x14ac:dyDescent="0.25">
      <c r="B13" s="28" t="s">
        <v>1264</v>
      </c>
      <c r="C13" s="28" t="s">
        <v>1265</v>
      </c>
      <c r="D13" s="28" t="s">
        <v>1258</v>
      </c>
      <c r="E13" s="28" t="s">
        <v>205</v>
      </c>
      <c r="F13" s="29">
        <f>VLOOKUP(N13,Revistas!$B$2:$H$63971,2,FALSE)</f>
        <v>9.1120000000000001</v>
      </c>
      <c r="G13" s="29" t="str">
        <f>VLOOKUP(N13,Revistas!$B$2:$H$63971,3,FALSE)</f>
        <v>Q1</v>
      </c>
      <c r="H13" s="29" t="str">
        <f>VLOOKUP(N13,Revistas!$B$2:$H$63971,4,FALSE)</f>
        <v>ONCOLOGY</v>
      </c>
      <c r="I13" s="29" t="str">
        <f>VLOOKUP(N13,Revistas!$B$2:$H$63971,5,FALSE)</f>
        <v>15/217</v>
      </c>
      <c r="J13" s="29" t="str">
        <f>VLOOKUP(N13,Revistas!$B$2:$H$63971,6,FALSE)</f>
        <v>SI</v>
      </c>
      <c r="K13" s="28" t="s">
        <v>1266</v>
      </c>
      <c r="L13" s="28"/>
      <c r="M13" s="29">
        <v>0</v>
      </c>
      <c r="N13" s="29" t="s">
        <v>1260</v>
      </c>
      <c r="O13" s="29" t="s">
        <v>224</v>
      </c>
      <c r="P13" s="29">
        <v>2018</v>
      </c>
      <c r="Q13" s="29">
        <v>78</v>
      </c>
      <c r="R13" s="29">
        <v>4</v>
      </c>
      <c r="S13" s="29"/>
      <c r="T13" s="29"/>
      <c r="U13" s="29"/>
    </row>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8</v>
      </c>
      <c r="D371" s="15" t="s">
        <v>10</v>
      </c>
      <c r="E371" s="16">
        <f>DSUM(A1:U366,F1,D370:D371)</f>
        <v>25.78</v>
      </c>
      <c r="F371" s="16" t="s">
        <v>10</v>
      </c>
      <c r="G371" s="16" t="s">
        <v>1638</v>
      </c>
      <c r="H371" s="16">
        <f>DCOUNTA(A1:U366,G1,F370:G371)</f>
        <v>2</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1</v>
      </c>
      <c r="D377" s="15" t="s">
        <v>149</v>
      </c>
      <c r="E377" s="16">
        <f>DSUM(A1:U366,F1,D376:D377)</f>
        <v>2.3530000000000002</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3</v>
      </c>
      <c r="D384" s="15" t="s">
        <v>205</v>
      </c>
      <c r="E384" s="16">
        <f>DSUM(A1:U366,F1,D383:D384)</f>
        <v>27.335999999999999</v>
      </c>
      <c r="F384" s="16" t="s">
        <v>205</v>
      </c>
      <c r="G384" s="16" t="s">
        <v>1638</v>
      </c>
      <c r="H384" s="16">
        <f>DCOUNTA(A1:U366,G1,F383:G384)</f>
        <v>3</v>
      </c>
      <c r="I384" s="16" t="s">
        <v>205</v>
      </c>
      <c r="J384" s="16" t="s">
        <v>1592</v>
      </c>
      <c r="K384" s="16">
        <f>DCOUNTA(A1:U366,J1,I383:J384)</f>
        <v>3</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8</v>
      </c>
      <c r="D390" s="19" t="s">
        <v>4699</v>
      </c>
      <c r="E390" s="19">
        <f>E371</f>
        <v>25.78</v>
      </c>
      <c r="F390" s="18">
        <f>H371</f>
        <v>2</v>
      </c>
      <c r="G390" s="18">
        <f>K371</f>
        <v>0</v>
      </c>
      <c r="H390" s="16"/>
      <c r="I390" s="16"/>
      <c r="J390" s="16"/>
      <c r="K390" s="16"/>
      <c r="L390" s="16"/>
      <c r="M390" s="16"/>
      <c r="N390" s="16"/>
      <c r="O390" s="17"/>
      <c r="P390" s="16"/>
      <c r="Q390" s="16"/>
      <c r="R390" s="16"/>
      <c r="S390" s="16"/>
      <c r="T390" s="16"/>
      <c r="U390" s="16"/>
    </row>
    <row r="391" spans="2:52" s="15" customFormat="1" ht="15.75" x14ac:dyDescent="0.3">
      <c r="C391" s="18">
        <f>C377</f>
        <v>1</v>
      </c>
      <c r="D391" s="19" t="s">
        <v>4701</v>
      </c>
      <c r="E391" s="19">
        <f>E377</f>
        <v>2.3530000000000002</v>
      </c>
      <c r="F391" s="18">
        <f>H377</f>
        <v>0</v>
      </c>
      <c r="G391" s="18">
        <f>K377</f>
        <v>0</v>
      </c>
      <c r="H391" s="16"/>
      <c r="I391" s="16"/>
      <c r="J391" s="16"/>
      <c r="K391" s="16"/>
      <c r="L391" s="16"/>
      <c r="M391" s="16"/>
      <c r="N391" s="16"/>
      <c r="O391" s="17"/>
      <c r="P391" s="16"/>
      <c r="Q391" s="16"/>
      <c r="R391" s="16"/>
      <c r="S391" s="16"/>
      <c r="T391" s="16"/>
      <c r="U391" s="16"/>
    </row>
    <row r="392" spans="2:52" s="15" customFormat="1" ht="15.75" x14ac:dyDescent="0.3">
      <c r="C392" s="18">
        <f>C384</f>
        <v>3</v>
      </c>
      <c r="D392" s="19" t="s">
        <v>205</v>
      </c>
      <c r="E392" s="19">
        <f>E384</f>
        <v>27.335999999999999</v>
      </c>
      <c r="F392" s="18">
        <f>H384</f>
        <v>3</v>
      </c>
      <c r="G392" s="18">
        <f>K384</f>
        <v>3</v>
      </c>
      <c r="H392" s="16"/>
      <c r="I392" s="16"/>
      <c r="J392" s="16"/>
      <c r="K392" s="16"/>
      <c r="L392" s="16"/>
      <c r="M392" s="16"/>
      <c r="N392" s="16"/>
      <c r="O392" s="17"/>
      <c r="P392" s="16"/>
      <c r="Q392" s="16"/>
      <c r="R392" s="16"/>
      <c r="S392" s="16"/>
      <c r="T392" s="16"/>
      <c r="U392" s="16"/>
    </row>
    <row r="393" spans="2:52" s="15" customFormat="1" ht="15.75" x14ac:dyDescent="0.3">
      <c r="C393" s="20"/>
      <c r="D393" s="25" t="s">
        <v>4704</v>
      </c>
      <c r="E393" s="25">
        <f>E390</f>
        <v>25.78</v>
      </c>
      <c r="F393" s="20"/>
      <c r="G393" s="16"/>
      <c r="H393" s="16"/>
      <c r="I393" s="16"/>
      <c r="J393" s="16"/>
      <c r="K393" s="16"/>
      <c r="L393" s="16"/>
      <c r="M393" s="16"/>
      <c r="N393" s="16"/>
      <c r="O393" s="17"/>
      <c r="P393" s="16"/>
      <c r="Q393" s="16"/>
      <c r="R393" s="16"/>
      <c r="S393" s="16"/>
      <c r="T393" s="16"/>
      <c r="U393" s="16"/>
    </row>
    <row r="394" spans="2:52" s="15" customFormat="1" ht="15.75" x14ac:dyDescent="0.3">
      <c r="C394" s="20"/>
      <c r="D394" s="25" t="s">
        <v>4705</v>
      </c>
      <c r="E394" s="25">
        <f>E390+E391+E392</f>
        <v>55.469000000000001</v>
      </c>
      <c r="F394" s="16"/>
      <c r="G394" s="16"/>
      <c r="H394" s="16"/>
      <c r="I394" s="16"/>
      <c r="J394" s="16"/>
      <c r="K394" s="16"/>
      <c r="L394" s="16"/>
      <c r="M394" s="16"/>
      <c r="N394" s="16"/>
      <c r="O394" s="16"/>
      <c r="P394" s="16"/>
      <c r="Q394" s="16"/>
      <c r="R394" s="16"/>
      <c r="S394" s="16"/>
      <c r="T394" s="16"/>
      <c r="U394" s="16"/>
    </row>
    <row r="400" spans="2:52" x14ac:dyDescent="0.25">
      <c r="C400" s="15"/>
    </row>
  </sheetData>
  <sortState ref="B2:U14">
    <sortCondition ref="B2:B365"/>
    <sortCondition ref="C2:C365"/>
  </sortState>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BM400"/>
  <sheetViews>
    <sheetView workbookViewId="0">
      <selection activeCell="B365" sqref="B1:U365"/>
    </sheetView>
  </sheetViews>
  <sheetFormatPr baseColWidth="10" defaultRowHeight="15" x14ac:dyDescent="0.25"/>
  <cols>
    <col min="1" max="3" width="11.42578125" style="21"/>
    <col min="4" max="4" width="34.140625" style="21" customWidth="1"/>
    <col min="5" max="5" width="14.42578125" style="21" customWidth="1"/>
    <col min="6" max="7" width="11.42578125" style="26"/>
    <col min="8" max="9" width="0" style="26" hidden="1" customWidth="1"/>
    <col min="10" max="10" width="11.42578125" style="26"/>
    <col min="11" max="11" width="14.5703125" style="21" hidden="1" customWidth="1"/>
    <col min="12" max="12" width="0" style="21" hidden="1" customWidth="1"/>
    <col min="13" max="13" width="11.42578125" style="26"/>
    <col min="14" max="15" width="0" style="26" hidden="1" customWidth="1"/>
    <col min="16" max="21" width="11.42578125" style="26"/>
    <col min="22" max="16384" width="11.42578125" style="21"/>
  </cols>
  <sheetData>
    <row r="1" spans="2:65"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row>
    <row r="2" spans="2:65" x14ac:dyDescent="0.25">
      <c r="B2" s="28" t="s">
        <v>1316</v>
      </c>
      <c r="C2" s="28" t="s">
        <v>1317</v>
      </c>
      <c r="D2" s="28" t="s">
        <v>1318</v>
      </c>
      <c r="E2" s="28" t="s">
        <v>10</v>
      </c>
      <c r="F2" s="29">
        <f>VLOOKUP(N2,Revistas!$B$2:$H$63971,2,FALSE)</f>
        <v>3.5230000000000001</v>
      </c>
      <c r="G2" s="29" t="str">
        <f>VLOOKUP(N2,Revistas!$B$2:$H$63971,3,FALSE)</f>
        <v>Q1</v>
      </c>
      <c r="H2" s="29" t="str">
        <f>VLOOKUP(N2,Revistas!$B$2:$H$63971,4,FALSE)</f>
        <v>PATHOLOGY - SCIE;</v>
      </c>
      <c r="I2" s="29" t="str">
        <f>VLOOKUP(N2,Revistas!$B$2:$H$63971,5,FALSE)</f>
        <v>15/79</v>
      </c>
      <c r="J2" s="29" t="str">
        <f>VLOOKUP(N2,Revistas!$B$2:$H$63971,6,FALSE)</f>
        <v>NO</v>
      </c>
      <c r="K2" s="28" t="s">
        <v>1319</v>
      </c>
      <c r="L2" s="28" t="s">
        <v>1320</v>
      </c>
      <c r="M2" s="29">
        <v>2</v>
      </c>
      <c r="N2" s="29" t="s">
        <v>1321</v>
      </c>
      <c r="O2" s="29" t="s">
        <v>73</v>
      </c>
      <c r="P2" s="29">
        <v>2018</v>
      </c>
      <c r="Q2" s="29">
        <v>72</v>
      </c>
      <c r="R2" s="29">
        <v>2</v>
      </c>
      <c r="S2" s="29">
        <v>270</v>
      </c>
      <c r="T2" s="29">
        <v>284</v>
      </c>
      <c r="U2" s="29">
        <v>28815764</v>
      </c>
    </row>
    <row r="3" spans="2:65" x14ac:dyDescent="0.25">
      <c r="B3" s="28" t="s">
        <v>1303</v>
      </c>
      <c r="C3" s="28" t="s">
        <v>1304</v>
      </c>
      <c r="D3" s="28" t="s">
        <v>1305</v>
      </c>
      <c r="E3" s="28" t="s">
        <v>10</v>
      </c>
      <c r="F3" s="29">
        <f>VLOOKUP(N3,Revistas!$B$2:$H$63971,2,FALSE)</f>
        <v>1.827</v>
      </c>
      <c r="G3" s="29" t="str">
        <f>VLOOKUP(N3,Revistas!$B$2:$H$63971,3,FALSE)</f>
        <v>Q3</v>
      </c>
      <c r="H3" s="29" t="str">
        <f>VLOOKUP(N3,Revistas!$B$2:$H$63971,4,FALSE)</f>
        <v>HEALTH CARE SCIENCES &amp; SERVICES - SCIE</v>
      </c>
      <c r="I3" s="29" t="str">
        <f>VLOOKUP(N3,Revistas!$B$2:$H$63971,5,FALSE)</f>
        <v>49/90</v>
      </c>
      <c r="J3" s="29" t="str">
        <f>VLOOKUP(N3,Revistas!$B$2:$H$63971,6,FALSE)</f>
        <v>NO</v>
      </c>
      <c r="K3" s="28" t="s">
        <v>1306</v>
      </c>
      <c r="L3" s="28" t="s">
        <v>1307</v>
      </c>
      <c r="M3" s="29">
        <v>0</v>
      </c>
      <c r="N3" s="29" t="s">
        <v>1308</v>
      </c>
      <c r="O3" s="30">
        <v>36951</v>
      </c>
      <c r="P3" s="29">
        <v>2018</v>
      </c>
      <c r="Q3" s="29">
        <v>18</v>
      </c>
      <c r="R3" s="29"/>
      <c r="S3" s="29"/>
      <c r="T3" s="29"/>
      <c r="U3" s="29">
        <v>29490654</v>
      </c>
    </row>
    <row r="4" spans="2:65" x14ac:dyDescent="0.25">
      <c r="B4" s="28" t="s">
        <v>1312</v>
      </c>
      <c r="C4" s="28" t="s">
        <v>1313</v>
      </c>
      <c r="D4" s="28" t="s">
        <v>849</v>
      </c>
      <c r="E4" s="28" t="s">
        <v>198</v>
      </c>
      <c r="F4" s="29">
        <f>VLOOKUP(N4,Revistas!$B$2:$H$63971,2,FALSE)</f>
        <v>2.9790000000000001</v>
      </c>
      <c r="G4" s="29" t="str">
        <f>VLOOKUP(N4,Revistas!$B$2:$H$63971,3,FALSE)</f>
        <v>Q2</v>
      </c>
      <c r="H4" s="29" t="str">
        <f>VLOOKUP(N4,Revistas!$B$2:$H$63971,4,FALSE)</f>
        <v>RESPIRATORY SYSTEM</v>
      </c>
      <c r="I4" s="29" t="str">
        <f>VLOOKUP(N4,Revistas!$B$2:$H$63971,5,FALSE)</f>
        <v>21/59</v>
      </c>
      <c r="J4" s="29" t="str">
        <f>VLOOKUP(N4,Revistas!$B$2:$H$63971,6,FALSE)</f>
        <v>NO</v>
      </c>
      <c r="K4" s="28" t="s">
        <v>1314</v>
      </c>
      <c r="L4" s="28" t="s">
        <v>1315</v>
      </c>
      <c r="M4" s="29">
        <v>0</v>
      </c>
      <c r="N4" s="29" t="s">
        <v>852</v>
      </c>
      <c r="O4" s="29" t="s">
        <v>73</v>
      </c>
      <c r="P4" s="29">
        <v>2018</v>
      </c>
      <c r="Q4" s="29">
        <v>54</v>
      </c>
      <c r="R4" s="29">
        <v>1</v>
      </c>
      <c r="S4" s="29">
        <v>3</v>
      </c>
      <c r="T4" s="29">
        <v>4</v>
      </c>
      <c r="U4" s="29">
        <v>28918867</v>
      </c>
    </row>
    <row r="5" spans="2:65" x14ac:dyDescent="0.25">
      <c r="B5" s="28" t="s">
        <v>1309</v>
      </c>
      <c r="C5" s="28" t="s">
        <v>1310</v>
      </c>
      <c r="D5" s="28" t="s">
        <v>1258</v>
      </c>
      <c r="E5" s="28" t="s">
        <v>205</v>
      </c>
      <c r="F5" s="29">
        <f>VLOOKUP(N5,Revistas!$B$2:$H$63971,2,FALSE)</f>
        <v>9.1120000000000001</v>
      </c>
      <c r="G5" s="29" t="str">
        <f>VLOOKUP(N5,Revistas!$B$2:$H$63971,3,FALSE)</f>
        <v>Q1</v>
      </c>
      <c r="H5" s="29" t="str">
        <f>VLOOKUP(N5,Revistas!$B$2:$H$63971,4,FALSE)</f>
        <v>ONCOLOGY</v>
      </c>
      <c r="I5" s="29" t="str">
        <f>VLOOKUP(N5,Revistas!$B$2:$H$63971,5,FALSE)</f>
        <v>15/217</v>
      </c>
      <c r="J5" s="29" t="str">
        <f>VLOOKUP(N5,Revistas!$B$2:$H$63971,6,FALSE)</f>
        <v>SI</v>
      </c>
      <c r="K5" s="28" t="s">
        <v>1311</v>
      </c>
      <c r="L5" s="28"/>
      <c r="M5" s="29">
        <v>0</v>
      </c>
      <c r="N5" s="29" t="s">
        <v>1260</v>
      </c>
      <c r="O5" s="29" t="s">
        <v>224</v>
      </c>
      <c r="P5" s="29">
        <v>2018</v>
      </c>
      <c r="Q5" s="29">
        <v>78</v>
      </c>
      <c r="R5" s="29">
        <v>4</v>
      </c>
      <c r="S5" s="29"/>
      <c r="T5" s="29"/>
      <c r="U5" s="29"/>
      <c r="BB5" s="3"/>
    </row>
    <row r="6" spans="2:65" x14ac:dyDescent="0.25">
      <c r="B6" s="28" t="s">
        <v>1323</v>
      </c>
      <c r="C6" s="28" t="s">
        <v>1322</v>
      </c>
      <c r="D6" s="28" t="s">
        <v>1324</v>
      </c>
      <c r="E6" s="28" t="s">
        <v>10</v>
      </c>
      <c r="F6" s="29">
        <f>VLOOKUP(N6,Revistas!$B$2:$H$63971,2,FALSE)</f>
        <v>4.3940000000000001</v>
      </c>
      <c r="G6" s="29" t="str">
        <f>VLOOKUP(N6,Revistas!$B$2:$H$63971,3,FALSE)</f>
        <v>Q1</v>
      </c>
      <c r="H6" s="29" t="str">
        <f>VLOOKUP(N6,Revistas!$B$2:$H$63971,4,FALSE)</f>
        <v>BIOCHEMISTRY &amp; MOLECULAR BIOLOGY - SCIE;</v>
      </c>
      <c r="I6" s="29" t="str">
        <f>VLOOKUP(N6,Revistas!$B$2:$H$63971,5,FALSE)</f>
        <v>68/290</v>
      </c>
      <c r="J6" s="29" t="str">
        <f>VLOOKUP(N6,Revistas!$B$2:$H$63971,6,FALSE)</f>
        <v>NO</v>
      </c>
      <c r="K6" s="28" t="s">
        <v>1325</v>
      </c>
      <c r="L6" s="28"/>
      <c r="M6" s="29" t="s">
        <v>140</v>
      </c>
      <c r="N6" s="29" t="s">
        <v>4319</v>
      </c>
      <c r="O6" s="29" t="s">
        <v>546</v>
      </c>
      <c r="P6" s="29">
        <v>2018</v>
      </c>
      <c r="Q6" s="29"/>
      <c r="R6" s="30"/>
      <c r="S6" s="29">
        <v>1</v>
      </c>
      <c r="T6" s="29">
        <v>13</v>
      </c>
      <c r="U6" s="29">
        <v>29436261</v>
      </c>
    </row>
    <row r="8" spans="2:65" hidden="1" x14ac:dyDescent="0.25"/>
    <row r="9" spans="2:65" hidden="1" x14ac:dyDescent="0.25"/>
    <row r="10" spans="2:65" hidden="1" x14ac:dyDescent="0.25"/>
    <row r="11" spans="2:65" hidden="1" x14ac:dyDescent="0.25">
      <c r="U11" s="27"/>
    </row>
    <row r="12" spans="2:65" hidden="1" x14ac:dyDescent="0.25"/>
    <row r="13" spans="2:65" hidden="1" x14ac:dyDescent="0.25"/>
    <row r="14" spans="2:65" hidden="1" x14ac:dyDescent="0.25"/>
    <row r="15" spans="2:65" hidden="1" x14ac:dyDescent="0.25"/>
    <row r="16" spans="2:6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3</v>
      </c>
      <c r="D371" s="15" t="s">
        <v>10</v>
      </c>
      <c r="E371" s="16">
        <f>DSUM(A1:U366,F1,D370:D371)</f>
        <v>9.7439999999999998</v>
      </c>
      <c r="F371" s="16" t="s">
        <v>10</v>
      </c>
      <c r="G371" s="16" t="s">
        <v>1638</v>
      </c>
      <c r="H371" s="16">
        <f>DCOUNTA(A1:U366,G1,F370:G371)</f>
        <v>2</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1</v>
      </c>
      <c r="D380" s="15" t="s">
        <v>198</v>
      </c>
      <c r="E380" s="16">
        <f>DSUM(A1:U366,F1,D379:D380)</f>
        <v>2.9790000000000001</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1</v>
      </c>
      <c r="D384" s="15" t="s">
        <v>205</v>
      </c>
      <c r="E384" s="16">
        <f>DSUM(A1:U366,F1,D383:D384)</f>
        <v>9.1120000000000001</v>
      </c>
      <c r="F384" s="16" t="s">
        <v>205</v>
      </c>
      <c r="G384" s="16" t="s">
        <v>1638</v>
      </c>
      <c r="H384" s="16">
        <f>DCOUNTA(A1:U366,G1,F383:G384)</f>
        <v>1</v>
      </c>
      <c r="I384" s="16" t="s">
        <v>205</v>
      </c>
      <c r="J384" s="16" t="s">
        <v>1592</v>
      </c>
      <c r="K384" s="16">
        <f>DCOUNTA(A1:U366,J1,I383:J384)</f>
        <v>1</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3</v>
      </c>
      <c r="D390" s="19" t="s">
        <v>4699</v>
      </c>
      <c r="E390" s="19">
        <f>E371</f>
        <v>9.7439999999999998</v>
      </c>
      <c r="F390" s="18">
        <f>H371</f>
        <v>2</v>
      </c>
      <c r="G390" s="18">
        <f>K371</f>
        <v>0</v>
      </c>
      <c r="H390" s="16"/>
      <c r="I390" s="16"/>
      <c r="J390" s="16"/>
      <c r="K390" s="16"/>
      <c r="L390" s="16"/>
      <c r="M390" s="16"/>
      <c r="N390" s="16"/>
      <c r="O390" s="17"/>
      <c r="P390" s="16"/>
      <c r="Q390" s="16"/>
      <c r="R390" s="16"/>
      <c r="S390" s="16"/>
      <c r="T390" s="16"/>
      <c r="U390" s="16"/>
    </row>
    <row r="391" spans="2:52" s="15" customFormat="1" ht="15.75" x14ac:dyDescent="0.3">
      <c r="C391" s="18">
        <f>C380</f>
        <v>1</v>
      </c>
      <c r="D391" s="19" t="s">
        <v>4702</v>
      </c>
      <c r="E391" s="19">
        <f>E380</f>
        <v>2.9790000000000001</v>
      </c>
      <c r="F391" s="18">
        <f>H380</f>
        <v>0</v>
      </c>
      <c r="G391" s="18">
        <f>K380</f>
        <v>0</v>
      </c>
      <c r="H391" s="16"/>
      <c r="I391" s="16"/>
      <c r="J391" s="16"/>
      <c r="K391" s="16"/>
      <c r="L391" s="16"/>
      <c r="M391" s="16"/>
      <c r="N391" s="16"/>
      <c r="O391" s="17"/>
      <c r="P391" s="16"/>
      <c r="Q391" s="16"/>
      <c r="R391" s="16"/>
      <c r="S391" s="16"/>
      <c r="T391" s="16"/>
      <c r="U391" s="16"/>
    </row>
    <row r="392" spans="2:52" s="15" customFormat="1" ht="15.75" x14ac:dyDescent="0.3">
      <c r="C392" s="18">
        <f>C384</f>
        <v>1</v>
      </c>
      <c r="D392" s="19" t="s">
        <v>205</v>
      </c>
      <c r="E392" s="19">
        <f>E384</f>
        <v>9.1120000000000001</v>
      </c>
      <c r="F392" s="18">
        <f>H384</f>
        <v>1</v>
      </c>
      <c r="G392" s="18">
        <f>K384</f>
        <v>1</v>
      </c>
      <c r="H392" s="16"/>
      <c r="I392" s="16"/>
      <c r="J392" s="16"/>
      <c r="K392" s="16"/>
      <c r="L392" s="16"/>
      <c r="M392" s="16"/>
      <c r="N392" s="16"/>
      <c r="O392" s="17"/>
      <c r="P392" s="16"/>
      <c r="Q392" s="16"/>
      <c r="R392" s="16"/>
      <c r="S392" s="16"/>
      <c r="T392" s="16"/>
      <c r="U392" s="16"/>
    </row>
    <row r="393" spans="2:52" s="15" customFormat="1" ht="15.75" x14ac:dyDescent="0.3">
      <c r="C393" s="20"/>
      <c r="D393" s="25" t="s">
        <v>4704</v>
      </c>
      <c r="E393" s="25">
        <f>E390</f>
        <v>9.7439999999999998</v>
      </c>
      <c r="F393" s="20"/>
      <c r="G393" s="16"/>
      <c r="H393" s="16"/>
      <c r="I393" s="16"/>
      <c r="J393" s="16"/>
      <c r="K393" s="16"/>
      <c r="L393" s="16"/>
      <c r="M393" s="16"/>
      <c r="N393" s="16"/>
      <c r="O393" s="17"/>
      <c r="P393" s="16"/>
      <c r="Q393" s="16"/>
      <c r="R393" s="16"/>
      <c r="S393" s="16"/>
      <c r="T393" s="16"/>
      <c r="U393" s="16"/>
    </row>
    <row r="394" spans="2:52" s="15" customFormat="1" ht="15.75" x14ac:dyDescent="0.3">
      <c r="C394" s="20"/>
      <c r="D394" s="25" t="s">
        <v>4705</v>
      </c>
      <c r="E394" s="25">
        <f>E390+E391+E392</f>
        <v>21.835000000000001</v>
      </c>
      <c r="F394" s="16"/>
      <c r="G394" s="16"/>
      <c r="H394" s="16"/>
      <c r="I394" s="16"/>
      <c r="J394" s="16"/>
      <c r="K394" s="16"/>
      <c r="L394" s="16"/>
      <c r="M394" s="16"/>
      <c r="N394" s="16"/>
      <c r="O394" s="16"/>
      <c r="P394" s="16"/>
      <c r="Q394" s="16"/>
      <c r="R394" s="16"/>
      <c r="S394" s="16"/>
      <c r="T394" s="16"/>
      <c r="U394" s="16"/>
    </row>
    <row r="400" spans="2:52" x14ac:dyDescent="0.25">
      <c r="C400" s="15"/>
    </row>
  </sheetData>
  <sortState ref="B2:U7">
    <sortCondition ref="B2:B365"/>
  </sortState>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Z400"/>
  <sheetViews>
    <sheetView workbookViewId="0">
      <selection activeCell="B365" sqref="B1:U365"/>
    </sheetView>
  </sheetViews>
  <sheetFormatPr baseColWidth="10" defaultRowHeight="15" x14ac:dyDescent="0.25"/>
  <cols>
    <col min="1" max="3" width="11.42578125" style="21"/>
    <col min="4" max="4" width="34.140625" style="21" customWidth="1"/>
    <col min="5" max="5" width="13.425781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49"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49" x14ac:dyDescent="0.25">
      <c r="B2" s="28" t="s">
        <v>4459</v>
      </c>
      <c r="C2" s="28" t="s">
        <v>4460</v>
      </c>
      <c r="D2" s="28" t="s">
        <v>4461</v>
      </c>
      <c r="E2" s="28" t="s">
        <v>4378</v>
      </c>
      <c r="F2" s="29">
        <f>VLOOKUP(N2,Revistas!$B$2:$H$63971,2,FALSE)</f>
        <v>6.2</v>
      </c>
      <c r="G2" s="29" t="str">
        <f>VLOOKUP(N2,Revistas!$B$2:$H$63971,3,FALSE)</f>
        <v>Q1</v>
      </c>
      <c r="H2" s="29" t="str">
        <f>VLOOKUP(N2,Revistas!$B$2:$H$63971,4,FALSE)</f>
        <v>NEUROSCIENCES - SCIE</v>
      </c>
      <c r="I2" s="29" t="str">
        <f>VLOOKUP(N2,Revistas!$B$2:$H$63971,5,FALSE)</f>
        <v>24/259</v>
      </c>
      <c r="J2" s="29" t="str">
        <f>VLOOKUP(N2,Revistas!$B$2:$H$63971,6,FALSE)</f>
        <v>SI</v>
      </c>
      <c r="K2" s="28" t="s">
        <v>4462</v>
      </c>
      <c r="L2" s="28"/>
      <c r="M2" s="29" t="s">
        <v>140</v>
      </c>
      <c r="N2" s="29" t="s">
        <v>4463</v>
      </c>
      <c r="O2" s="29" t="s">
        <v>4464</v>
      </c>
      <c r="P2" s="29">
        <v>2018</v>
      </c>
      <c r="Q2" s="29"/>
      <c r="R2" s="29"/>
      <c r="S2" s="29"/>
      <c r="T2" s="29"/>
      <c r="U2" s="29">
        <v>29624735</v>
      </c>
    </row>
    <row r="3" spans="2:49" x14ac:dyDescent="0.25">
      <c r="B3" s="28" t="s">
        <v>141</v>
      </c>
      <c r="C3" s="28" t="s">
        <v>142</v>
      </c>
      <c r="D3" s="28" t="s">
        <v>143</v>
      </c>
      <c r="E3" s="28" t="s">
        <v>10</v>
      </c>
      <c r="F3" s="29">
        <f>VLOOKUP(N3,Revistas!$B$2:$H$63971,2,FALSE)</f>
        <v>6.3369999999999997</v>
      </c>
      <c r="G3" s="29" t="str">
        <f>VLOOKUP(N3,Revistas!$B$2:$H$63971,3,FALSE)</f>
        <v>Q1</v>
      </c>
      <c r="H3" s="29" t="str">
        <f>VLOOKUP(N3,Revistas!$B$2:$H$63971,4,FALSE)</f>
        <v>BIOCHEMISTRY &amp; MOLECULAR BIOLOGY - SCIE</v>
      </c>
      <c r="I3" s="29" t="str">
        <f>VLOOKUP(N3,Revistas!$B$2:$H$63971,5,FALSE)</f>
        <v>34/290</v>
      </c>
      <c r="J3" s="29" t="str">
        <f>VLOOKUP(N3,Revistas!$B$2:$H$63971,6,FALSE)</f>
        <v>NO</v>
      </c>
      <c r="K3" s="28" t="s">
        <v>144</v>
      </c>
      <c r="L3" s="28" t="s">
        <v>145</v>
      </c>
      <c r="M3" s="29">
        <v>0</v>
      </c>
      <c r="N3" s="29" t="s">
        <v>146</v>
      </c>
      <c r="O3" s="29" t="s">
        <v>21</v>
      </c>
      <c r="P3" s="29">
        <v>2018</v>
      </c>
      <c r="Q3" s="29">
        <v>14</v>
      </c>
      <c r="R3" s="29"/>
      <c r="S3" s="29">
        <v>522</v>
      </c>
      <c r="T3" s="29">
        <v>534</v>
      </c>
      <c r="U3" s="29"/>
    </row>
    <row r="4" spans="2:49" x14ac:dyDescent="0.25">
      <c r="B4" s="28" t="s">
        <v>4621</v>
      </c>
      <c r="C4" s="28" t="s">
        <v>4622</v>
      </c>
      <c r="D4" s="28" t="s">
        <v>4623</v>
      </c>
      <c r="E4" s="28" t="s">
        <v>44</v>
      </c>
      <c r="F4" s="29" t="str">
        <f>VLOOKUP(N4,Revistas!$B$2:$H$63971,2,FALSE)</f>
        <v>NO TIENE</v>
      </c>
      <c r="G4" s="29" t="str">
        <f>VLOOKUP(N4,Revistas!$B$2:$H$63971,3,FALSE)</f>
        <v>NO TIENE</v>
      </c>
      <c r="H4" s="29" t="str">
        <f>VLOOKUP(N4,Revistas!$B$2:$H$63971,4,FALSE)</f>
        <v>NO TIENE</v>
      </c>
      <c r="I4" s="29" t="str">
        <f>VLOOKUP(N4,Revistas!$B$2:$H$63971,5,FALSE)</f>
        <v>NO TIENE</v>
      </c>
      <c r="J4" s="29" t="str">
        <f>VLOOKUP(N4,Revistas!$B$2:$H$63971,6,FALSE)</f>
        <v>NO</v>
      </c>
      <c r="K4" s="28" t="s">
        <v>4624</v>
      </c>
      <c r="L4" s="28" t="s">
        <v>4625</v>
      </c>
      <c r="M4" s="29">
        <v>0</v>
      </c>
      <c r="N4" s="29" t="s">
        <v>4626</v>
      </c>
      <c r="O4" s="29" t="s">
        <v>21</v>
      </c>
      <c r="P4" s="29">
        <v>2018</v>
      </c>
      <c r="Q4" s="29">
        <v>70</v>
      </c>
      <c r="R4" s="29">
        <v>2</v>
      </c>
      <c r="S4" s="29">
        <v>348</v>
      </c>
      <c r="T4" s="29">
        <v>383</v>
      </c>
      <c r="U4" s="29">
        <v>29507103</v>
      </c>
      <c r="AW4" s="24"/>
    </row>
    <row r="5" spans="2:49" x14ac:dyDescent="0.25">
      <c r="B5" s="28" t="s">
        <v>147</v>
      </c>
      <c r="C5" s="28" t="s">
        <v>148</v>
      </c>
      <c r="D5" s="28" t="s">
        <v>143</v>
      </c>
      <c r="E5" s="28" t="s">
        <v>149</v>
      </c>
      <c r="F5" s="29">
        <f>VLOOKUP(N5,Revistas!$B$2:$H$63971,2,FALSE)</f>
        <v>6.3369999999999997</v>
      </c>
      <c r="G5" s="29" t="str">
        <f>VLOOKUP(N5,Revistas!$B$2:$H$63971,3,FALSE)</f>
        <v>Q1</v>
      </c>
      <c r="H5" s="29" t="str">
        <f>VLOOKUP(N5,Revistas!$B$2:$H$63971,4,FALSE)</f>
        <v>BIOCHEMISTRY &amp; MOLECULAR BIOLOGY - SCIE</v>
      </c>
      <c r="I5" s="29" t="str">
        <f>VLOOKUP(N5,Revistas!$B$2:$H$63971,5,FALSE)</f>
        <v>34/290</v>
      </c>
      <c r="J5" s="29" t="str">
        <f>VLOOKUP(N5,Revistas!$B$2:$H$63971,6,FALSE)</f>
        <v>NO</v>
      </c>
      <c r="K5" s="28" t="s">
        <v>150</v>
      </c>
      <c r="L5" s="28" t="s">
        <v>151</v>
      </c>
      <c r="M5" s="29">
        <v>0</v>
      </c>
      <c r="N5" s="29" t="s">
        <v>146</v>
      </c>
      <c r="O5" s="29" t="s">
        <v>21</v>
      </c>
      <c r="P5" s="29">
        <v>2018</v>
      </c>
      <c r="Q5" s="29">
        <v>14</v>
      </c>
      <c r="R5" s="29"/>
      <c r="S5" s="29">
        <v>694</v>
      </c>
      <c r="T5" s="29">
        <v>696</v>
      </c>
      <c r="U5" s="29"/>
    </row>
    <row r="6" spans="2:49" x14ac:dyDescent="0.25">
      <c r="B6" s="28" t="s">
        <v>160</v>
      </c>
      <c r="C6" s="28" t="s">
        <v>159</v>
      </c>
      <c r="D6" s="28" t="s">
        <v>154</v>
      </c>
      <c r="E6" s="28" t="s">
        <v>10</v>
      </c>
      <c r="F6" s="29">
        <f>VLOOKUP(N6,Revistas!$B$2:$H$63971,2,FALSE)</f>
        <v>6.7990000000000004</v>
      </c>
      <c r="G6" s="29" t="str">
        <f>VLOOKUP(N6,Revistas!$B$2:$H$63971,3,FALSE)</f>
        <v>Q1</v>
      </c>
      <c r="H6" s="29" t="str">
        <f>VLOOKUP(N6,Revistas!$B$2:$H$63971,4,FALSE)</f>
        <v>2212-8778</v>
      </c>
      <c r="I6" s="29" t="str">
        <f>VLOOKUP(N6,Revistas!$B$2:$H$63971,5,FALSE)</f>
        <v>11/138</v>
      </c>
      <c r="J6" s="29" t="str">
        <f>VLOOKUP(N6,Revistas!$B$2:$H$63971,6,FALSE)</f>
        <v>SI</v>
      </c>
      <c r="K6" s="28" t="s">
        <v>163</v>
      </c>
      <c r="L6" s="28"/>
      <c r="M6" s="29" t="s">
        <v>140</v>
      </c>
      <c r="N6" s="29" t="s">
        <v>158</v>
      </c>
      <c r="O6" s="29" t="s">
        <v>162</v>
      </c>
      <c r="P6" s="29">
        <v>2018</v>
      </c>
      <c r="Q6" s="29">
        <v>7</v>
      </c>
      <c r="R6" s="29"/>
      <c r="S6" s="29" t="s">
        <v>161</v>
      </c>
      <c r="T6" s="29"/>
      <c r="U6" s="29">
        <v>29126873</v>
      </c>
    </row>
    <row r="7" spans="2:49" x14ac:dyDescent="0.25">
      <c r="B7" s="28" t="s">
        <v>4364</v>
      </c>
      <c r="C7" s="28" t="s">
        <v>4365</v>
      </c>
      <c r="D7" s="28" t="s">
        <v>4366</v>
      </c>
      <c r="E7" s="28" t="s">
        <v>10</v>
      </c>
      <c r="F7" s="29">
        <f>VLOOKUP(N7,Revistas!$B$2:$H$63971,2,FALSE)</f>
        <v>9.4779999999999998</v>
      </c>
      <c r="G7" s="29" t="str">
        <f>VLOOKUP(N7,Revistas!$B$2:$H$63971,3,FALSE)</f>
        <v>q1</v>
      </c>
      <c r="H7" s="29" t="str">
        <f>VLOOKUP(N7,Revistas!$B$2:$H$63971,4,FALSE)</f>
        <v>CLINICAL NEUROLOGY - SCIE</v>
      </c>
      <c r="I7" s="29" t="str">
        <f>VLOOKUP(N7,Revistas!$B$2:$H$63971,5,FALSE)</f>
        <v>7/194</v>
      </c>
      <c r="J7" s="29" t="str">
        <f>VLOOKUP(N7,Revistas!$B$2:$H$63971,6,FALSE)</f>
        <v>SI</v>
      </c>
      <c r="K7" s="28" t="s">
        <v>4367</v>
      </c>
      <c r="L7" s="28" t="s">
        <v>4368</v>
      </c>
      <c r="M7" s="29">
        <v>0</v>
      </c>
      <c r="N7" s="29" t="s">
        <v>4369</v>
      </c>
      <c r="O7" s="29" t="s">
        <v>33</v>
      </c>
      <c r="P7" s="29">
        <v>2018</v>
      </c>
      <c r="Q7" s="29">
        <v>14</v>
      </c>
      <c r="R7" s="29">
        <v>3</v>
      </c>
      <c r="S7" s="29">
        <v>306</v>
      </c>
      <c r="T7" s="29">
        <v>317</v>
      </c>
      <c r="U7" s="29">
        <v>29055813</v>
      </c>
    </row>
    <row r="8" spans="2:49" x14ac:dyDescent="0.25">
      <c r="B8" s="28" t="s">
        <v>153</v>
      </c>
      <c r="C8" s="28" t="s">
        <v>152</v>
      </c>
      <c r="D8" s="28" t="s">
        <v>154</v>
      </c>
      <c r="E8" s="28" t="s">
        <v>10</v>
      </c>
      <c r="F8" s="29">
        <f>VLOOKUP(N8,Revistas!$B$2:$H$63971,2,FALSE)</f>
        <v>6.7990000000000004</v>
      </c>
      <c r="G8" s="29" t="str">
        <f>VLOOKUP(N8,Revistas!$B$2:$H$63971,3,FALSE)</f>
        <v>Q1</v>
      </c>
      <c r="H8" s="29" t="str">
        <f>VLOOKUP(N8,Revistas!$B$2:$H$63971,4,FALSE)</f>
        <v>2212-8778</v>
      </c>
      <c r="I8" s="29" t="str">
        <f>VLOOKUP(N8,Revistas!$B$2:$H$63971,5,FALSE)</f>
        <v>11/138</v>
      </c>
      <c r="J8" s="29" t="str">
        <f>VLOOKUP(N8,Revistas!$B$2:$H$63971,6,FALSE)</f>
        <v>SI</v>
      </c>
      <c r="K8" s="28" t="s">
        <v>157</v>
      </c>
      <c r="L8" s="28"/>
      <c r="M8" s="29" t="s">
        <v>140</v>
      </c>
      <c r="N8" s="29" t="s">
        <v>158</v>
      </c>
      <c r="O8" s="29" t="s">
        <v>156</v>
      </c>
      <c r="P8" s="29">
        <v>2018</v>
      </c>
      <c r="Q8" s="29">
        <v>8</v>
      </c>
      <c r="R8" s="29"/>
      <c r="S8" s="29" t="s">
        <v>155</v>
      </c>
      <c r="T8" s="29"/>
      <c r="U8" s="29">
        <v>29289645</v>
      </c>
    </row>
    <row r="9" spans="2:49" hidden="1" x14ac:dyDescent="0.25"/>
    <row r="10" spans="2:49" hidden="1" x14ac:dyDescent="0.25"/>
    <row r="11" spans="2:49" hidden="1" x14ac:dyDescent="0.25"/>
    <row r="12" spans="2:49" hidden="1" x14ac:dyDescent="0.25"/>
    <row r="13" spans="2:49" hidden="1" x14ac:dyDescent="0.25"/>
    <row r="14" spans="2:49" hidden="1" x14ac:dyDescent="0.25"/>
    <row r="15" spans="2:49" hidden="1" x14ac:dyDescent="0.25"/>
    <row r="16" spans="2:49"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5</v>
      </c>
      <c r="D371" s="15" t="s">
        <v>10</v>
      </c>
      <c r="E371" s="16">
        <f>DSUM(A1:U366,F1,D370:D371)</f>
        <v>35.613</v>
      </c>
      <c r="F371" s="16" t="s">
        <v>10</v>
      </c>
      <c r="G371" s="16" t="s">
        <v>1638</v>
      </c>
      <c r="H371" s="16">
        <f>DCOUNTA(A1:U366,G1,F370:G371)</f>
        <v>5</v>
      </c>
      <c r="I371" s="16" t="s">
        <v>10</v>
      </c>
      <c r="J371" s="16" t="s">
        <v>1592</v>
      </c>
      <c r="K371" s="16">
        <f>DCOUNTA(A1:U366,J1,I370:J371)</f>
        <v>4</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1</v>
      </c>
      <c r="D377" s="15" t="s">
        <v>149</v>
      </c>
      <c r="E377" s="16">
        <f>DSUM(A1:U366,F1,D376:D377)</f>
        <v>6.3369999999999997</v>
      </c>
      <c r="F377" s="16" t="s">
        <v>149</v>
      </c>
      <c r="G377" s="16" t="s">
        <v>1638</v>
      </c>
      <c r="H377" s="16">
        <f>DCOUNTA(A1:U366,G1,F376:G377)</f>
        <v>1</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1</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5</v>
      </c>
      <c r="D390" s="19" t="s">
        <v>4699</v>
      </c>
      <c r="E390" s="19">
        <f>E371</f>
        <v>35.613</v>
      </c>
      <c r="F390" s="18">
        <f>H371</f>
        <v>5</v>
      </c>
      <c r="G390" s="18">
        <f>K371</f>
        <v>4</v>
      </c>
      <c r="H390" s="16"/>
      <c r="I390" s="16"/>
      <c r="J390" s="16"/>
      <c r="K390" s="16"/>
      <c r="L390" s="16"/>
      <c r="M390" s="16"/>
      <c r="N390" s="16"/>
      <c r="O390" s="17"/>
      <c r="P390" s="16"/>
      <c r="Q390" s="16"/>
      <c r="R390" s="16"/>
      <c r="S390" s="16"/>
      <c r="T390" s="16"/>
      <c r="U390" s="16"/>
    </row>
    <row r="391" spans="2:52" s="15" customFormat="1" ht="15.75" x14ac:dyDescent="0.3">
      <c r="C391" s="18">
        <f>C377</f>
        <v>1</v>
      </c>
      <c r="D391" s="19" t="s">
        <v>4701</v>
      </c>
      <c r="E391" s="19">
        <f>E377</f>
        <v>6.3369999999999997</v>
      </c>
      <c r="F391" s="18">
        <f>H377</f>
        <v>1</v>
      </c>
      <c r="G391" s="18">
        <f>K377</f>
        <v>0</v>
      </c>
      <c r="H391" s="16"/>
      <c r="I391" s="16"/>
      <c r="J391" s="16"/>
      <c r="K391" s="16"/>
      <c r="L391" s="16"/>
      <c r="M391" s="16"/>
      <c r="N391" s="16"/>
      <c r="O391" s="17"/>
      <c r="P391" s="16"/>
      <c r="Q391" s="16"/>
      <c r="R391" s="16"/>
      <c r="S391" s="16"/>
      <c r="T391" s="16"/>
      <c r="U391" s="16"/>
    </row>
    <row r="392" spans="2:52" s="15" customFormat="1" ht="15.75" x14ac:dyDescent="0.3">
      <c r="C392" s="18">
        <f>C387</f>
        <v>1</v>
      </c>
      <c r="D392" s="19" t="s">
        <v>4703</v>
      </c>
      <c r="E392" s="19">
        <f>E387</f>
        <v>0</v>
      </c>
      <c r="F392" s="18">
        <f>H387</f>
        <v>0</v>
      </c>
      <c r="G392" s="18">
        <f>K387</f>
        <v>0</v>
      </c>
      <c r="H392" s="16"/>
      <c r="I392" s="16"/>
      <c r="J392" s="16"/>
      <c r="K392" s="16"/>
      <c r="L392" s="16"/>
      <c r="M392" s="16"/>
      <c r="N392" s="16"/>
      <c r="O392" s="17"/>
      <c r="P392" s="16"/>
      <c r="Q392" s="16"/>
      <c r="R392" s="16"/>
      <c r="S392" s="16"/>
      <c r="T392" s="16"/>
      <c r="U392" s="16"/>
    </row>
    <row r="393" spans="2:52" s="15" customFormat="1" ht="15.75" x14ac:dyDescent="0.3">
      <c r="C393" s="20"/>
      <c r="D393" s="25" t="s">
        <v>4704</v>
      </c>
      <c r="E393" s="25">
        <f>E390</f>
        <v>35.613</v>
      </c>
      <c r="F393" s="20"/>
      <c r="G393" s="16"/>
      <c r="H393" s="16"/>
      <c r="I393" s="16"/>
      <c r="J393" s="16"/>
      <c r="K393" s="16"/>
      <c r="L393" s="16"/>
      <c r="M393" s="16"/>
      <c r="N393" s="16"/>
      <c r="O393" s="17"/>
      <c r="P393" s="16"/>
      <c r="Q393" s="16"/>
      <c r="R393" s="16"/>
      <c r="S393" s="16"/>
      <c r="T393" s="16"/>
      <c r="U393" s="16"/>
    </row>
    <row r="394" spans="2:52" s="15" customFormat="1" ht="15.75" x14ac:dyDescent="0.3">
      <c r="C394" s="20"/>
      <c r="D394" s="25" t="s">
        <v>4705</v>
      </c>
      <c r="E394" s="25" t="e">
        <f>E390+#REF!+E391+#REF!+#REF!+E392</f>
        <v>#REF!</v>
      </c>
      <c r="F394" s="16"/>
      <c r="G394" s="16"/>
      <c r="H394" s="16"/>
      <c r="I394" s="16"/>
      <c r="J394" s="16"/>
      <c r="K394" s="16"/>
      <c r="L394" s="16"/>
      <c r="M394" s="16"/>
      <c r="N394" s="16"/>
      <c r="O394" s="16"/>
      <c r="P394" s="16"/>
      <c r="Q394" s="16"/>
      <c r="R394" s="16"/>
      <c r="S394" s="16"/>
      <c r="T394" s="16"/>
      <c r="U394" s="16"/>
    </row>
    <row r="400" spans="2:52" x14ac:dyDescent="0.25">
      <c r="C400" s="15"/>
    </row>
  </sheetData>
  <sortState ref="B2:U8">
    <sortCondition ref="B2:B365"/>
  </sortState>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AZ398"/>
  <sheetViews>
    <sheetView workbookViewId="0">
      <selection activeCell="B365" sqref="B1:U365"/>
    </sheetView>
  </sheetViews>
  <sheetFormatPr baseColWidth="10" defaultRowHeight="15" x14ac:dyDescent="0.25"/>
  <cols>
    <col min="1" max="3" width="11.42578125" style="21"/>
    <col min="4" max="4" width="34.140625" style="21" customWidth="1"/>
    <col min="5" max="5" width="13.85546875" style="21" customWidth="1"/>
    <col min="6" max="7" width="11.42578125" style="26"/>
    <col min="8" max="9" width="0" style="26" hidden="1" customWidth="1"/>
    <col min="10" max="10" width="11.42578125" style="26"/>
    <col min="11" max="11" width="12.85546875" style="21" hidden="1" customWidth="1"/>
    <col min="12"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1346</v>
      </c>
      <c r="C2" s="28" t="s">
        <v>1347</v>
      </c>
      <c r="D2" s="28" t="s">
        <v>1348</v>
      </c>
      <c r="E2" s="28" t="s">
        <v>10</v>
      </c>
      <c r="F2" s="29">
        <f>VLOOKUP(N2,Revistas!$B$2:$H$63971,2,FALSE)</f>
        <v>2.2759999999999998</v>
      </c>
      <c r="G2" s="29" t="str">
        <f>VLOOKUP(N2,Revistas!$B$2:$H$63971,3,FALSE)</f>
        <v>Q1</v>
      </c>
      <c r="H2" s="29" t="str">
        <f>VLOOKUP(N2,Revistas!$B$2:$H$63971,4,FALSE)</f>
        <v>OTORHINOLARYNGOLOGY - SCIE;</v>
      </c>
      <c r="I2" s="29" t="str">
        <f>VLOOKUP(N2,Revistas!$B$2:$H$63971,5,FALSE)</f>
        <v>10 DE 042</v>
      </c>
      <c r="J2" s="29" t="str">
        <f>VLOOKUP(N2,Revistas!$B$2:$H$63971,6,FALSE)</f>
        <v>NO</v>
      </c>
      <c r="K2" s="28" t="s">
        <v>1349</v>
      </c>
      <c r="L2" s="28" t="s">
        <v>1350</v>
      </c>
      <c r="M2" s="29">
        <v>1</v>
      </c>
      <c r="N2" s="29" t="s">
        <v>1351</v>
      </c>
      <c r="O2" s="29" t="s">
        <v>73</v>
      </c>
      <c r="P2" s="29">
        <v>2018</v>
      </c>
      <c r="Q2" s="29">
        <v>158</v>
      </c>
      <c r="R2" s="29">
        <v>1</v>
      </c>
      <c r="S2" s="29">
        <v>76</v>
      </c>
      <c r="T2" s="29">
        <v>82</v>
      </c>
      <c r="U2" s="29">
        <v>28895449</v>
      </c>
    </row>
    <row r="3" spans="2:21" x14ac:dyDescent="0.25">
      <c r="B3" s="28" t="s">
        <v>1326</v>
      </c>
      <c r="C3" s="28" t="s">
        <v>1327</v>
      </c>
      <c r="D3" s="28" t="s">
        <v>1328</v>
      </c>
      <c r="E3" s="28" t="s">
        <v>10</v>
      </c>
      <c r="F3" s="29">
        <f>VLOOKUP(N3,Revistas!$B$2:$H$63971,2,FALSE)</f>
        <v>1.9370000000000001</v>
      </c>
      <c r="G3" s="29" t="str">
        <f>VLOOKUP(N3,Revistas!$B$2:$H$63971,3,FALSE)</f>
        <v>Q3</v>
      </c>
      <c r="H3" s="29" t="str">
        <f>VLOOKUP(N3,Revistas!$B$2:$H$63971,4,FALSE)</f>
        <v>ONCOLOGY</v>
      </c>
      <c r="I3" s="29" t="str">
        <f>VLOOKUP(N3,Revistas!$B$2:$H$63971,5,FALSE)</f>
        <v>160/217</v>
      </c>
      <c r="J3" s="29" t="str">
        <f>VLOOKUP(N3,Revistas!$B$2:$H$63971,6,FALSE)</f>
        <v>NO</v>
      </c>
      <c r="K3" s="28" t="s">
        <v>1329</v>
      </c>
      <c r="L3" s="28" t="s">
        <v>1330</v>
      </c>
      <c r="M3" s="29">
        <v>0</v>
      </c>
      <c r="N3" s="29" t="s">
        <v>1331</v>
      </c>
      <c r="O3" s="29" t="s">
        <v>21</v>
      </c>
      <c r="P3" s="29">
        <v>2018</v>
      </c>
      <c r="Q3" s="29">
        <v>38</v>
      </c>
      <c r="R3" s="29">
        <v>4</v>
      </c>
      <c r="S3" s="29">
        <v>2149</v>
      </c>
      <c r="T3" s="29">
        <v>2154</v>
      </c>
      <c r="U3" s="29">
        <v>29599333</v>
      </c>
    </row>
    <row r="4" spans="2:21" x14ac:dyDescent="0.25">
      <c r="B4" s="28" t="s">
        <v>1332</v>
      </c>
      <c r="C4" s="28" t="s">
        <v>1333</v>
      </c>
      <c r="D4" s="28" t="s">
        <v>1334</v>
      </c>
      <c r="E4" s="28" t="s">
        <v>10</v>
      </c>
      <c r="F4" s="29">
        <f>VLOOKUP(N4,Revistas!$B$2:$H$63971,2,FALSE)</f>
        <v>2.9060000000000001</v>
      </c>
      <c r="G4" s="29" t="str">
        <f>VLOOKUP(N4,Revistas!$B$2:$H$63971,3,FALSE)</f>
        <v>Q1</v>
      </c>
      <c r="H4" s="29" t="str">
        <f>VLOOKUP(N4,Revistas!$B$2:$H$63971,4,FALSE)</f>
        <v>AUDIOLOGY &amp; SPEECH-LANGUAGE PATHOLOGY - SCIE;</v>
      </c>
      <c r="I4" s="29" t="str">
        <f>VLOOKUP(N4,Revistas!$B$2:$H$63971,5,FALSE)</f>
        <v>2 DE 25</v>
      </c>
      <c r="J4" s="29" t="str">
        <f>VLOOKUP(N4,Revistas!$B$2:$H$63971,6,FALSE)</f>
        <v>SI</v>
      </c>
      <c r="K4" s="28" t="s">
        <v>1335</v>
      </c>
      <c r="L4" s="28" t="s">
        <v>1336</v>
      </c>
      <c r="M4" s="29">
        <v>0</v>
      </c>
      <c r="N4" s="29" t="s">
        <v>1337</v>
      </c>
      <c r="O4" s="29" t="s">
        <v>224</v>
      </c>
      <c r="P4" s="29">
        <v>2018</v>
      </c>
      <c r="Q4" s="29">
        <v>358</v>
      </c>
      <c r="R4" s="29"/>
      <c r="S4" s="29">
        <v>10</v>
      </c>
      <c r="T4" s="29">
        <v>21</v>
      </c>
      <c r="U4" s="29">
        <v>29304389</v>
      </c>
    </row>
    <row r="5" spans="2:21" x14ac:dyDescent="0.25">
      <c r="B5" s="28" t="s">
        <v>1338</v>
      </c>
      <c r="C5" s="28" t="s">
        <v>1339</v>
      </c>
      <c r="D5" s="28" t="s">
        <v>1340</v>
      </c>
      <c r="E5" s="28" t="s">
        <v>10</v>
      </c>
      <c r="F5" s="29">
        <f>VLOOKUP(N5,Revistas!$B$2:$H$63971,2,FALSE)</f>
        <v>7.7249999999999996</v>
      </c>
      <c r="G5" s="29" t="str">
        <f>VLOOKUP(N5,Revistas!$B$2:$H$63971,3,FALSE)</f>
        <v>Q1</v>
      </c>
      <c r="H5" s="29" t="str">
        <f>VLOOKUP(N5,Revistas!$B$2:$H$63971,4,FALSE)</f>
        <v>BIOLOGY</v>
      </c>
      <c r="I5" s="29" t="str">
        <f>VLOOKUP(N5,Revistas!$B$2:$H$63971,5,FALSE)</f>
        <v>4 DE 84</v>
      </c>
      <c r="J5" s="29" t="str">
        <f>VLOOKUP(N5,Revistas!$B$2:$H$63971,6,FALSE)</f>
        <v>SI</v>
      </c>
      <c r="K5" s="28" t="s">
        <v>1341</v>
      </c>
      <c r="L5" s="28" t="s">
        <v>1342</v>
      </c>
      <c r="M5" s="29">
        <v>0</v>
      </c>
      <c r="N5" s="29" t="s">
        <v>1343</v>
      </c>
      <c r="O5" s="29" t="s">
        <v>1344</v>
      </c>
      <c r="P5" s="29">
        <v>2018</v>
      </c>
      <c r="Q5" s="29">
        <v>7</v>
      </c>
      <c r="R5" s="29"/>
      <c r="S5" s="29"/>
      <c r="T5" s="29" t="s">
        <v>1345</v>
      </c>
      <c r="U5" s="29">
        <v>29355479</v>
      </c>
    </row>
    <row r="6" spans="2:21" x14ac:dyDescent="0.25">
      <c r="B6" s="28" t="s">
        <v>1353</v>
      </c>
      <c r="C6" s="28" t="s">
        <v>1352</v>
      </c>
      <c r="D6" s="28" t="s">
        <v>1354</v>
      </c>
      <c r="E6" s="28" t="s">
        <v>10</v>
      </c>
      <c r="F6" s="29" t="str">
        <f>VLOOKUP(N6,Revistas!$B$2:$H$63971,2,FALSE)</f>
        <v>NO TIENE</v>
      </c>
      <c r="G6" s="29" t="str">
        <f>VLOOKUP(N6,Revistas!$B$2:$H$63971,3,FALSE)</f>
        <v>NO TIENE</v>
      </c>
      <c r="H6" s="29" t="str">
        <f>VLOOKUP(N6,Revistas!$B$2:$H$63971,4,FALSE)</f>
        <v>NO TIENE</v>
      </c>
      <c r="I6" s="29" t="str">
        <f>VLOOKUP(N6,Revistas!$B$2:$H$63971,5,FALSE)</f>
        <v>NO TIENE</v>
      </c>
      <c r="J6" s="29" t="str">
        <f>VLOOKUP(N6,Revistas!$B$2:$H$63971,6,FALSE)</f>
        <v>NO</v>
      </c>
      <c r="K6" s="28" t="s">
        <v>1356</v>
      </c>
      <c r="L6" s="28"/>
      <c r="M6" s="29" t="s">
        <v>140</v>
      </c>
      <c r="N6" s="29" t="s">
        <v>1357</v>
      </c>
      <c r="O6" s="29" t="s">
        <v>1355</v>
      </c>
      <c r="P6" s="29">
        <v>2018</v>
      </c>
      <c r="Q6" s="29"/>
      <c r="R6" s="29"/>
      <c r="S6" s="29"/>
      <c r="T6" s="29"/>
      <c r="U6" s="29">
        <v>29555078</v>
      </c>
    </row>
    <row r="8" spans="2:21" hidden="1" x14ac:dyDescent="0.25"/>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5</v>
      </c>
      <c r="D371" s="15" t="s">
        <v>10</v>
      </c>
      <c r="E371" s="16">
        <f>DSUM(A1:U366,F1,D370:D371)</f>
        <v>14.843999999999999</v>
      </c>
      <c r="F371" s="16" t="s">
        <v>10</v>
      </c>
      <c r="G371" s="16" t="s">
        <v>1638</v>
      </c>
      <c r="H371" s="16">
        <f>DCOUNTA(A1:U366,G1,F370:G371)</f>
        <v>3</v>
      </c>
      <c r="I371" s="16" t="s">
        <v>10</v>
      </c>
      <c r="J371" s="16" t="s">
        <v>1592</v>
      </c>
      <c r="K371" s="16">
        <f>DCOUNTA(A1:U366,J1,I370:J371)</f>
        <v>2</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5</v>
      </c>
      <c r="D390" s="19" t="s">
        <v>4699</v>
      </c>
      <c r="E390" s="19">
        <f>E371</f>
        <v>14.843999999999999</v>
      </c>
      <c r="F390" s="18">
        <f>H371</f>
        <v>3</v>
      </c>
      <c r="G390" s="18">
        <f>K371</f>
        <v>2</v>
      </c>
      <c r="H390" s="16"/>
      <c r="I390" s="16"/>
      <c r="J390" s="16"/>
      <c r="K390" s="16"/>
      <c r="L390" s="16"/>
      <c r="M390" s="16"/>
      <c r="N390" s="16"/>
      <c r="O390" s="17"/>
      <c r="P390" s="16"/>
      <c r="Q390" s="16"/>
      <c r="R390" s="16"/>
      <c r="S390" s="16"/>
      <c r="T390" s="16"/>
      <c r="U390" s="16"/>
    </row>
    <row r="391" spans="2:52" s="15" customFormat="1" ht="15.75" x14ac:dyDescent="0.3">
      <c r="C391" s="20"/>
      <c r="D391" s="25" t="s">
        <v>4704</v>
      </c>
      <c r="E391" s="25">
        <f>E390</f>
        <v>14.843999999999999</v>
      </c>
      <c r="F391" s="20"/>
      <c r="G391" s="16"/>
      <c r="H391" s="16"/>
      <c r="I391" s="16"/>
      <c r="J391" s="16"/>
      <c r="K391" s="16"/>
      <c r="L391" s="16"/>
      <c r="M391" s="16"/>
      <c r="N391" s="16"/>
      <c r="O391" s="17"/>
      <c r="P391" s="16"/>
      <c r="Q391" s="16"/>
      <c r="R391" s="16"/>
      <c r="S391" s="16"/>
      <c r="T391" s="16"/>
      <c r="U391" s="16"/>
    </row>
    <row r="392" spans="2:52" s="15" customFormat="1" ht="15.75" x14ac:dyDescent="0.3">
      <c r="C392" s="20"/>
      <c r="D392" s="25" t="s">
        <v>4705</v>
      </c>
      <c r="E392" s="25">
        <f>E390</f>
        <v>14.843999999999999</v>
      </c>
      <c r="F392" s="16"/>
      <c r="G392" s="16"/>
      <c r="H392" s="16"/>
      <c r="I392" s="16"/>
      <c r="J392" s="16"/>
      <c r="K392" s="16"/>
      <c r="L392" s="16"/>
      <c r="M392" s="16"/>
      <c r="N392" s="16"/>
      <c r="O392" s="16"/>
      <c r="P392" s="16"/>
      <c r="Q392" s="16"/>
      <c r="R392" s="16"/>
      <c r="S392" s="16"/>
      <c r="T392" s="16"/>
      <c r="U392" s="16"/>
    </row>
    <row r="398" spans="2:52" x14ac:dyDescent="0.25">
      <c r="C398" s="15"/>
    </row>
  </sheetData>
  <sortState ref="B2:U7">
    <sortCondition ref="B2:B365"/>
  </sortState>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AZ399"/>
  <sheetViews>
    <sheetView workbookViewId="0">
      <selection activeCell="B365" sqref="B1:U365"/>
    </sheetView>
  </sheetViews>
  <sheetFormatPr baseColWidth="10" defaultRowHeight="15" x14ac:dyDescent="0.25"/>
  <cols>
    <col min="1" max="3" width="11.42578125" style="21"/>
    <col min="4" max="4" width="34.140625" style="21" customWidth="1"/>
    <col min="5" max="5" width="16.1406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1299</v>
      </c>
      <c r="C2" s="28" t="s">
        <v>1298</v>
      </c>
      <c r="D2" s="28" t="s">
        <v>1294</v>
      </c>
      <c r="E2" s="28" t="s">
        <v>10</v>
      </c>
      <c r="F2" s="29">
        <f>VLOOKUP(N2,Revistas!$B$2:$H$63971,2,FALSE)</f>
        <v>5.1680000000000001</v>
      </c>
      <c r="G2" s="29" t="str">
        <f>VLOOKUP(N2,Revistas!$B$2:$H$63971,3,FALSE)</f>
        <v>Q1</v>
      </c>
      <c r="H2" s="29" t="str">
        <f>VLOOKUP(N2,Revistas!$B$2:$H$63971,4,FALSE)</f>
        <v>ONCOLOGY</v>
      </c>
      <c r="I2" s="29" t="str">
        <f>VLOOKUP(N2,Revistas!$B$2:$H$63971,5,FALSE)</f>
        <v>44/217</v>
      </c>
      <c r="J2" s="29" t="str">
        <f>VLOOKUP(N2,Revistas!$B$2:$H$63971,6,FALSE)</f>
        <v>NO</v>
      </c>
      <c r="K2" s="28" t="s">
        <v>1301</v>
      </c>
      <c r="L2" s="28" t="s">
        <v>1302</v>
      </c>
      <c r="M2" s="29" t="s">
        <v>140</v>
      </c>
      <c r="N2" s="29" t="s">
        <v>1297</v>
      </c>
      <c r="O2" s="29" t="s">
        <v>1300</v>
      </c>
      <c r="P2" s="29">
        <v>2018</v>
      </c>
      <c r="Q2" s="29">
        <v>9</v>
      </c>
      <c r="R2" s="29">
        <v>5</v>
      </c>
      <c r="S2" s="29">
        <v>5919</v>
      </c>
      <c r="T2" s="29">
        <v>5930</v>
      </c>
      <c r="U2" s="29">
        <v>29464044</v>
      </c>
    </row>
    <row r="3" spans="2:21" x14ac:dyDescent="0.25">
      <c r="B3" s="28" t="s">
        <v>1398</v>
      </c>
      <c r="C3" s="28" t="s">
        <v>1399</v>
      </c>
      <c r="D3" s="28" t="s">
        <v>1064</v>
      </c>
      <c r="E3" s="28" t="s">
        <v>10</v>
      </c>
      <c r="F3" s="29">
        <f>VLOOKUP(N3,Revistas!$B$2:$H$63971,2,FALSE)</f>
        <v>2.3530000000000002</v>
      </c>
      <c r="G3" s="29" t="str">
        <f>VLOOKUP(N3,Revistas!$B$2:$H$63971,3,FALSE)</f>
        <v>Q3</v>
      </c>
      <c r="H3" s="29" t="str">
        <f>VLOOKUP(N3,Revistas!$B$2:$H$63971,4,FALSE)</f>
        <v>ONCOLOGY</v>
      </c>
      <c r="I3" s="29" t="str">
        <f>VLOOKUP(N3,Revistas!$B$2:$H$63971,5,FALSE)</f>
        <v>141/217</v>
      </c>
      <c r="J3" s="29" t="str">
        <f>VLOOKUP(N3,Revistas!$B$2:$H$63971,6,FALSE)</f>
        <v>NO</v>
      </c>
      <c r="K3" s="28" t="s">
        <v>1400</v>
      </c>
      <c r="L3" s="28" t="s">
        <v>1401</v>
      </c>
      <c r="M3" s="29">
        <v>1</v>
      </c>
      <c r="N3" s="29" t="s">
        <v>1067</v>
      </c>
      <c r="O3" s="29" t="s">
        <v>33</v>
      </c>
      <c r="P3" s="29">
        <v>2018</v>
      </c>
      <c r="Q3" s="29">
        <v>20</v>
      </c>
      <c r="R3" s="29">
        <v>3</v>
      </c>
      <c r="S3" s="29">
        <v>274</v>
      </c>
      <c r="T3" s="29">
        <v>285</v>
      </c>
      <c r="U3" s="29">
        <v>28815456</v>
      </c>
    </row>
    <row r="4" spans="2:21" x14ac:dyDescent="0.25">
      <c r="B4" s="28" t="s">
        <v>1398</v>
      </c>
      <c r="C4" s="28" t="s">
        <v>1402</v>
      </c>
      <c r="D4" s="28" t="s">
        <v>1064</v>
      </c>
      <c r="E4" s="28" t="s">
        <v>149</v>
      </c>
      <c r="F4" s="29">
        <f>VLOOKUP(N4,Revistas!$B$2:$H$63971,2,FALSE)</f>
        <v>2.3530000000000002</v>
      </c>
      <c r="G4" s="29" t="str">
        <f>VLOOKUP(N4,Revistas!$B$2:$H$63971,3,FALSE)</f>
        <v>Q3</v>
      </c>
      <c r="H4" s="29" t="str">
        <f>VLOOKUP(N4,Revistas!$B$2:$H$63971,4,FALSE)</f>
        <v>ONCOLOGY</v>
      </c>
      <c r="I4" s="29" t="str">
        <f>VLOOKUP(N4,Revistas!$B$2:$H$63971,5,FALSE)</f>
        <v>141/217</v>
      </c>
      <c r="J4" s="29" t="str">
        <f>VLOOKUP(N4,Revistas!$B$2:$H$63971,6,FALSE)</f>
        <v>NO</v>
      </c>
      <c r="K4" s="28" t="s">
        <v>1400</v>
      </c>
      <c r="L4" s="28" t="s">
        <v>1401</v>
      </c>
      <c r="M4" s="29">
        <v>0</v>
      </c>
      <c r="N4" s="29" t="s">
        <v>1067</v>
      </c>
      <c r="O4" s="29" t="s">
        <v>33</v>
      </c>
      <c r="P4" s="29">
        <v>2018</v>
      </c>
      <c r="Q4" s="29">
        <v>20</v>
      </c>
      <c r="R4" s="29">
        <v>3</v>
      </c>
      <c r="S4" s="29">
        <v>424</v>
      </c>
      <c r="T4" s="29">
        <v>424</v>
      </c>
      <c r="U4" s="29">
        <v>28933007</v>
      </c>
    </row>
    <row r="5" spans="2:21" x14ac:dyDescent="0.25">
      <c r="B5" s="28" t="s">
        <v>1062</v>
      </c>
      <c r="C5" s="28" t="s">
        <v>1063</v>
      </c>
      <c r="D5" s="28" t="s">
        <v>1064</v>
      </c>
      <c r="E5" s="28" t="s">
        <v>10</v>
      </c>
      <c r="F5" s="29">
        <f>VLOOKUP(N5,Revistas!$B$2:$H$63971,2,FALSE)</f>
        <v>2.3530000000000002</v>
      </c>
      <c r="G5" s="29" t="str">
        <f>VLOOKUP(N5,Revistas!$B$2:$H$63971,3,FALSE)</f>
        <v>Q3</v>
      </c>
      <c r="H5" s="29" t="str">
        <f>VLOOKUP(N5,Revistas!$B$2:$H$63971,4,FALSE)</f>
        <v>ONCOLOGY</v>
      </c>
      <c r="I5" s="29" t="str">
        <f>VLOOKUP(N5,Revistas!$B$2:$H$63971,5,FALSE)</f>
        <v>141/217</v>
      </c>
      <c r="J5" s="29" t="str">
        <f>VLOOKUP(N5,Revistas!$B$2:$H$63971,6,FALSE)</f>
        <v>NO</v>
      </c>
      <c r="K5" s="28" t="s">
        <v>1065</v>
      </c>
      <c r="L5" s="28" t="s">
        <v>1066</v>
      </c>
      <c r="M5" s="29">
        <v>0</v>
      </c>
      <c r="N5" s="29" t="s">
        <v>1067</v>
      </c>
      <c r="O5" s="29" t="s">
        <v>21</v>
      </c>
      <c r="P5" s="29">
        <v>2018</v>
      </c>
      <c r="Q5" s="29">
        <v>20</v>
      </c>
      <c r="R5" s="29">
        <v>4</v>
      </c>
      <c r="S5" s="29">
        <v>517</v>
      </c>
      <c r="T5" s="29">
        <v>523</v>
      </c>
      <c r="U5" s="29">
        <v>28861742</v>
      </c>
    </row>
    <row r="6" spans="2:21" x14ac:dyDescent="0.25">
      <c r="B6" s="28" t="s">
        <v>1403</v>
      </c>
      <c r="C6" s="28" t="s">
        <v>1404</v>
      </c>
      <c r="D6" s="28" t="s">
        <v>450</v>
      </c>
      <c r="E6" s="28" t="s">
        <v>10</v>
      </c>
      <c r="F6" s="29">
        <f>VLOOKUP(N6,Revistas!$B$2:$H$63971,2,FALSE)</f>
        <v>2.806</v>
      </c>
      <c r="G6" s="29" t="str">
        <f>VLOOKUP(N6,Revistas!$B$2:$H$63971,3,FALSE)</f>
        <v>Q1</v>
      </c>
      <c r="H6" s="29" t="str">
        <f>VLOOKUP(N6,Revistas!$B$2:$H$63971,4,FALSE)</f>
        <v>MULTIDISCIPLINARY SCIENCES</v>
      </c>
      <c r="I6" s="29" t="str">
        <f>VLOOKUP(N6,Revistas!$B$2:$H$63971,5,FALSE)</f>
        <v>15/64</v>
      </c>
      <c r="J6" s="29" t="str">
        <f>VLOOKUP(N6,Revistas!$B$2:$H$63971,6,FALSE)</f>
        <v>NO</v>
      </c>
      <c r="K6" s="28" t="s">
        <v>1405</v>
      </c>
      <c r="L6" s="28" t="s">
        <v>1406</v>
      </c>
      <c r="M6" s="29">
        <v>0</v>
      </c>
      <c r="N6" s="29" t="s">
        <v>453</v>
      </c>
      <c r="O6" s="30">
        <v>39692</v>
      </c>
      <c r="P6" s="29">
        <v>2017</v>
      </c>
      <c r="Q6" s="29">
        <v>12</v>
      </c>
      <c r="R6" s="29">
        <v>9</v>
      </c>
      <c r="S6" s="29"/>
      <c r="T6" s="29" t="s">
        <v>1407</v>
      </c>
      <c r="U6" s="29">
        <v>28886093</v>
      </c>
    </row>
    <row r="8" spans="2:21" hidden="1" x14ac:dyDescent="0.25"/>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4</v>
      </c>
      <c r="D371" s="15" t="s">
        <v>10</v>
      </c>
      <c r="E371" s="16">
        <f>DSUM(A1:U366,F1,D370:D371)</f>
        <v>12.68</v>
      </c>
      <c r="F371" s="16" t="s">
        <v>10</v>
      </c>
      <c r="G371" s="16" t="s">
        <v>1638</v>
      </c>
      <c r="H371" s="16">
        <f>DCOUNTA(A1:U366,G1,F370:G371)</f>
        <v>2</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1</v>
      </c>
      <c r="D377" s="15" t="s">
        <v>149</v>
      </c>
      <c r="E377" s="16">
        <f>DSUM(A1:U366,F1,D376:D377)</f>
        <v>2.3530000000000002</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4</v>
      </c>
      <c r="D390" s="19" t="s">
        <v>4699</v>
      </c>
      <c r="E390" s="19">
        <f>E371</f>
        <v>12.68</v>
      </c>
      <c r="F390" s="18">
        <f>H371</f>
        <v>2</v>
      </c>
      <c r="G390" s="18">
        <f>K371</f>
        <v>0</v>
      </c>
      <c r="H390" s="16"/>
      <c r="I390" s="16"/>
      <c r="J390" s="16"/>
      <c r="K390" s="16"/>
      <c r="L390" s="16"/>
      <c r="M390" s="16"/>
      <c r="N390" s="16"/>
      <c r="O390" s="17"/>
      <c r="P390" s="16"/>
      <c r="Q390" s="16"/>
      <c r="R390" s="16"/>
      <c r="S390" s="16"/>
      <c r="T390" s="16"/>
      <c r="U390" s="16"/>
    </row>
    <row r="391" spans="2:52" s="15" customFormat="1" ht="15.75" x14ac:dyDescent="0.3">
      <c r="C391" s="18">
        <f>C377</f>
        <v>1</v>
      </c>
      <c r="D391" s="19" t="s">
        <v>4701</v>
      </c>
      <c r="E391" s="19">
        <f>E377</f>
        <v>2.3530000000000002</v>
      </c>
      <c r="F391" s="18">
        <f>H377</f>
        <v>0</v>
      </c>
      <c r="G391" s="18">
        <f>K377</f>
        <v>0</v>
      </c>
      <c r="H391" s="16"/>
      <c r="I391" s="16"/>
      <c r="J391" s="16"/>
      <c r="K391" s="16"/>
      <c r="L391" s="16"/>
      <c r="M391" s="16"/>
      <c r="N391" s="16"/>
      <c r="O391" s="17"/>
      <c r="P391" s="16"/>
      <c r="Q391" s="16"/>
      <c r="R391" s="16"/>
      <c r="S391" s="16"/>
      <c r="T391" s="16"/>
      <c r="U391" s="16"/>
    </row>
    <row r="392" spans="2:52" s="15" customFormat="1" ht="15.75" x14ac:dyDescent="0.3">
      <c r="C392" s="20"/>
      <c r="D392" s="25" t="s">
        <v>4704</v>
      </c>
      <c r="E392" s="25">
        <f>E390</f>
        <v>12.68</v>
      </c>
      <c r="F392" s="20"/>
      <c r="G392" s="16"/>
      <c r="H392" s="16"/>
      <c r="I392" s="16"/>
      <c r="J392" s="16"/>
      <c r="K392" s="16"/>
      <c r="L392" s="16"/>
      <c r="M392" s="16"/>
      <c r="N392" s="16"/>
      <c r="O392" s="17"/>
      <c r="P392" s="16"/>
      <c r="Q392" s="16"/>
      <c r="R392" s="16"/>
      <c r="S392" s="16"/>
      <c r="T392" s="16"/>
      <c r="U392" s="16"/>
    </row>
    <row r="393" spans="2:52" s="15" customFormat="1" ht="15.75" x14ac:dyDescent="0.3">
      <c r="C393" s="20"/>
      <c r="D393" s="25" t="s">
        <v>4705</v>
      </c>
      <c r="E393" s="25">
        <f>E390+E391</f>
        <v>15.032999999999999</v>
      </c>
      <c r="F393" s="16"/>
      <c r="G393" s="16"/>
      <c r="H393" s="16"/>
      <c r="I393" s="16"/>
      <c r="J393" s="16"/>
      <c r="K393" s="16"/>
      <c r="L393" s="16"/>
      <c r="M393" s="16"/>
      <c r="N393" s="16"/>
      <c r="O393" s="16"/>
      <c r="P393" s="16"/>
      <c r="Q393" s="16"/>
      <c r="R393" s="16"/>
      <c r="S393" s="16"/>
      <c r="T393" s="16"/>
      <c r="U393" s="16"/>
    </row>
    <row r="399" spans="2:52" x14ac:dyDescent="0.25">
      <c r="C399" s="15"/>
    </row>
  </sheetData>
  <sortState ref="B2:U7">
    <sortCondition ref="B2:B365"/>
  </sortState>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AZ398"/>
  <sheetViews>
    <sheetView workbookViewId="0">
      <selection activeCell="B365" sqref="B1:U365"/>
    </sheetView>
  </sheetViews>
  <sheetFormatPr baseColWidth="10" defaultRowHeight="15" x14ac:dyDescent="0.25"/>
  <cols>
    <col min="1" max="3" width="11.42578125" style="21"/>
    <col min="4" max="4" width="34.140625" style="21" customWidth="1"/>
    <col min="5" max="5" width="13"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1414</v>
      </c>
      <c r="C2" s="28" t="s">
        <v>1415</v>
      </c>
      <c r="D2" s="28" t="s">
        <v>1416</v>
      </c>
      <c r="E2" s="28" t="s">
        <v>10</v>
      </c>
      <c r="F2" s="29">
        <f>VLOOKUP(N2,Revistas!$B$2:$H$63971,2,FALSE)</f>
        <v>4.734</v>
      </c>
      <c r="G2" s="29" t="str">
        <f>VLOOKUP(N2,Revistas!$B$2:$H$63971,3,FALSE)</f>
        <v>Q1</v>
      </c>
      <c r="H2" s="29" t="str">
        <f>VLOOKUP(N2,Revistas!$B$2:$H$63971,4,FALSE)</f>
        <v>ASTRONOMY &amp; ASTROPHYSICS - SCIE;</v>
      </c>
      <c r="I2" s="29" t="str">
        <f>VLOOKUP(N2,Revistas!$B$2:$H$63971,5,FALSE)</f>
        <v>13/63</v>
      </c>
      <c r="J2" s="29" t="str">
        <f>VLOOKUP(N2,Revistas!$B$2:$H$63971,6,FALSE)</f>
        <v>NO</v>
      </c>
      <c r="K2" s="28" t="s">
        <v>1417</v>
      </c>
      <c r="L2" s="28" t="s">
        <v>1418</v>
      </c>
      <c r="M2" s="29">
        <v>0</v>
      </c>
      <c r="N2" s="29" t="s">
        <v>1419</v>
      </c>
      <c r="O2" s="29" t="s">
        <v>33</v>
      </c>
      <c r="P2" s="29">
        <v>2018</v>
      </c>
      <c r="Q2" s="29"/>
      <c r="R2" s="29">
        <v>3</v>
      </c>
      <c r="S2" s="29"/>
      <c r="T2" s="29">
        <v>9</v>
      </c>
      <c r="U2" s="29"/>
    </row>
    <row r="3" spans="2:21" x14ac:dyDescent="0.25">
      <c r="B3" s="28" t="s">
        <v>1420</v>
      </c>
      <c r="C3" s="28" t="s">
        <v>1421</v>
      </c>
      <c r="D3" s="28" t="s">
        <v>1422</v>
      </c>
      <c r="E3" s="28" t="s">
        <v>10</v>
      </c>
      <c r="F3" s="29">
        <f>VLOOKUP(N3,Revistas!$B$2:$H$63971,2,FALSE)</f>
        <v>5.843</v>
      </c>
      <c r="G3" s="29" t="str">
        <f>VLOOKUP(N3,Revistas!$B$2:$H$63971,3,FALSE)</f>
        <v>Q1</v>
      </c>
      <c r="H3" s="29" t="str">
        <f>VLOOKUP(N3,Revistas!$B$2:$H$63971,4,FALSE)</f>
        <v>DEVELOPMENTAL BIOLOGY - SCIE</v>
      </c>
      <c r="I3" s="29" t="str">
        <f>VLOOKUP(N3,Revistas!$B$2:$H$63971,5,FALSE)</f>
        <v>5 DE 41</v>
      </c>
      <c r="J3" s="29" t="str">
        <f>VLOOKUP(N3,Revistas!$B$2:$H$63971,6,FALSE)</f>
        <v>NO</v>
      </c>
      <c r="K3" s="28" t="s">
        <v>1423</v>
      </c>
      <c r="L3" s="28" t="s">
        <v>1424</v>
      </c>
      <c r="M3" s="29">
        <v>0</v>
      </c>
      <c r="N3" s="29" t="s">
        <v>1425</v>
      </c>
      <c r="O3" s="30">
        <v>42036</v>
      </c>
      <c r="P3" s="29">
        <v>2018</v>
      </c>
      <c r="Q3" s="29">
        <v>145</v>
      </c>
      <c r="R3" s="29">
        <v>4</v>
      </c>
      <c r="S3" s="29"/>
      <c r="T3" s="29" t="s">
        <v>1426</v>
      </c>
      <c r="U3" s="29">
        <v>29361573</v>
      </c>
    </row>
    <row r="4" spans="2:21" x14ac:dyDescent="0.25">
      <c r="B4" s="28" t="s">
        <v>1427</v>
      </c>
      <c r="C4" s="28" t="s">
        <v>1428</v>
      </c>
      <c r="D4" s="28" t="s">
        <v>1429</v>
      </c>
      <c r="E4" s="28" t="s">
        <v>10</v>
      </c>
      <c r="F4" s="29">
        <f>VLOOKUP(N4,Revistas!$B$2:$H$63971,2,FALSE)</f>
        <v>5.7640000000000002</v>
      </c>
      <c r="G4" s="29" t="str">
        <f>VLOOKUP(N4,Revistas!$B$2:$H$63971,3,FALSE)</f>
        <v>Q1</v>
      </c>
      <c r="H4" s="29" t="str">
        <f>VLOOKUP(N4,Revistas!$B$2:$H$63971,4,FALSE)</f>
        <v>ONCOLOGY</v>
      </c>
      <c r="I4" s="29" t="str">
        <f>VLOOKUP(N4,Revistas!$B$2:$H$63971,5,FALSE)</f>
        <v>36/217</v>
      </c>
      <c r="J4" s="29" t="str">
        <f>VLOOKUP(N4,Revistas!$B$2:$H$63971,6,FALSE)</f>
        <v>NO</v>
      </c>
      <c r="K4" s="28" t="s">
        <v>1430</v>
      </c>
      <c r="L4" s="28" t="s">
        <v>1431</v>
      </c>
      <c r="M4" s="29">
        <v>0</v>
      </c>
      <c r="N4" s="29" t="s">
        <v>1432</v>
      </c>
      <c r="O4" s="29" t="s">
        <v>224</v>
      </c>
      <c r="P4" s="29">
        <v>2018</v>
      </c>
      <c r="Q4" s="29">
        <v>17</v>
      </c>
      <c r="R4" s="29">
        <v>2</v>
      </c>
      <c r="S4" s="29">
        <v>532</v>
      </c>
      <c r="T4" s="29">
        <v>543</v>
      </c>
      <c r="U4" s="29">
        <v>29146630</v>
      </c>
    </row>
    <row r="5" spans="2:21" x14ac:dyDescent="0.25">
      <c r="B5" s="28" t="s">
        <v>626</v>
      </c>
      <c r="C5" s="28" t="s">
        <v>627</v>
      </c>
      <c r="D5" s="28" t="s">
        <v>628</v>
      </c>
      <c r="E5" s="28" t="s">
        <v>10</v>
      </c>
      <c r="F5" s="29">
        <f>VLOOKUP(N5,Revistas!$B$2:$H$63971,2,FALSE)</f>
        <v>6.5129999999999999</v>
      </c>
      <c r="G5" s="29" t="str">
        <f>VLOOKUP(N5,Revistas!$B$2:$H$63971,3,FALSE)</f>
        <v>Q1</v>
      </c>
      <c r="H5" s="29" t="str">
        <f>VLOOKUP(N5,Revistas!$B$2:$H$63971,4,FALSE)</f>
        <v>ONCOLOGY</v>
      </c>
      <c r="I5" s="29" t="str">
        <f>VLOOKUP(N5,Revistas!$B$2:$H$63971,5,FALSE)</f>
        <v>24/217</v>
      </c>
      <c r="J5" s="29" t="str">
        <f>VLOOKUP(N5,Revistas!$B$2:$H$63971,6,FALSE)</f>
        <v>NO</v>
      </c>
      <c r="K5" s="28" t="s">
        <v>629</v>
      </c>
      <c r="L5" s="28" t="s">
        <v>630</v>
      </c>
      <c r="M5" s="29">
        <v>0</v>
      </c>
      <c r="N5" s="29" t="s">
        <v>631</v>
      </c>
      <c r="O5" s="30">
        <v>42036</v>
      </c>
      <c r="P5" s="29">
        <v>2018</v>
      </c>
      <c r="Q5" s="29">
        <v>142</v>
      </c>
      <c r="R5" s="29">
        <v>4</v>
      </c>
      <c r="S5" s="29">
        <v>792</v>
      </c>
      <c r="T5" s="29">
        <v>804</v>
      </c>
      <c r="U5" s="29">
        <v>29044515</v>
      </c>
    </row>
    <row r="6" spans="2:21" x14ac:dyDescent="0.25">
      <c r="B6" s="28" t="s">
        <v>1408</v>
      </c>
      <c r="C6" s="28" t="s">
        <v>1409</v>
      </c>
      <c r="D6" s="28" t="s">
        <v>1410</v>
      </c>
      <c r="E6" s="28" t="s">
        <v>10</v>
      </c>
      <c r="F6" s="29">
        <f>VLOOKUP(N6,Revistas!$B$2:$H$63971,2,FALSE)</f>
        <v>5.1050000000000004</v>
      </c>
      <c r="G6" s="29" t="str">
        <f>VLOOKUP(N6,Revistas!$B$2:$H$63971,3,FALSE)</f>
        <v>Q1</v>
      </c>
      <c r="H6" s="29" t="str">
        <f>VLOOKUP(N6,Revistas!$B$2:$H$63971,4,FALSE)</f>
        <v>ONCOLOGY - SCIE</v>
      </c>
      <c r="I6" s="29" t="str">
        <f>VLOOKUP(N6,Revistas!$B$2:$H$63971,5,FALSE)</f>
        <v>46/217</v>
      </c>
      <c r="J6" s="29" t="str">
        <f>VLOOKUP(N6,Revistas!$B$2:$H$63971,6,FALSE)</f>
        <v>NO</v>
      </c>
      <c r="K6" s="28" t="s">
        <v>1411</v>
      </c>
      <c r="L6" s="28" t="s">
        <v>1412</v>
      </c>
      <c r="M6" s="29">
        <v>0</v>
      </c>
      <c r="N6" s="29" t="s">
        <v>1413</v>
      </c>
      <c r="O6" s="29" t="s">
        <v>33</v>
      </c>
      <c r="P6" s="29">
        <v>2018</v>
      </c>
      <c r="Q6" s="29">
        <v>39</v>
      </c>
      <c r="R6" s="29">
        <v>3</v>
      </c>
      <c r="S6" s="29">
        <v>447</v>
      </c>
      <c r="T6" s="29">
        <v>457</v>
      </c>
      <c r="U6" s="29">
        <v>29272342</v>
      </c>
    </row>
    <row r="8" spans="2:21" hidden="1" x14ac:dyDescent="0.25"/>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5</v>
      </c>
      <c r="D371" s="15" t="s">
        <v>10</v>
      </c>
      <c r="E371" s="16">
        <f>DSUM(A1:U366,F1,D370:D371)</f>
        <v>27.959</v>
      </c>
      <c r="F371" s="16" t="s">
        <v>10</v>
      </c>
      <c r="G371" s="16" t="s">
        <v>1638</v>
      </c>
      <c r="H371" s="16">
        <f>DCOUNTA(A1:U366,G1,F370:G371)</f>
        <v>5</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5</v>
      </c>
      <c r="D390" s="19" t="s">
        <v>4699</v>
      </c>
      <c r="E390" s="19">
        <f>E371</f>
        <v>27.959</v>
      </c>
      <c r="F390" s="18">
        <f>H371</f>
        <v>5</v>
      </c>
      <c r="G390" s="18">
        <f>K371</f>
        <v>0</v>
      </c>
      <c r="H390" s="16"/>
      <c r="I390" s="16"/>
      <c r="J390" s="16"/>
      <c r="K390" s="16"/>
      <c r="L390" s="16"/>
      <c r="M390" s="16"/>
      <c r="N390" s="16"/>
      <c r="O390" s="17"/>
      <c r="P390" s="16"/>
      <c r="Q390" s="16"/>
      <c r="R390" s="16"/>
      <c r="S390" s="16"/>
      <c r="T390" s="16"/>
      <c r="U390" s="16"/>
    </row>
    <row r="391" spans="2:52" s="15" customFormat="1" ht="15.75" x14ac:dyDescent="0.3">
      <c r="C391" s="20"/>
      <c r="D391" s="25" t="s">
        <v>4704</v>
      </c>
      <c r="E391" s="25">
        <f>E390</f>
        <v>27.959</v>
      </c>
      <c r="F391" s="20"/>
      <c r="G391" s="16"/>
      <c r="H391" s="16"/>
      <c r="I391" s="16"/>
      <c r="J391" s="16"/>
      <c r="K391" s="16"/>
      <c r="L391" s="16"/>
      <c r="M391" s="16"/>
      <c r="N391" s="16"/>
      <c r="O391" s="17"/>
      <c r="P391" s="16"/>
      <c r="Q391" s="16"/>
      <c r="R391" s="16"/>
      <c r="S391" s="16"/>
      <c r="T391" s="16"/>
      <c r="U391" s="16"/>
    </row>
    <row r="392" spans="2:52" s="15" customFormat="1" ht="15.75" x14ac:dyDescent="0.3">
      <c r="C392" s="20"/>
      <c r="D392" s="25" t="s">
        <v>4705</v>
      </c>
      <c r="E392" s="25">
        <f>E390</f>
        <v>27.959</v>
      </c>
      <c r="F392" s="16"/>
      <c r="G392" s="16"/>
      <c r="H392" s="16"/>
      <c r="I392" s="16"/>
      <c r="J392" s="16"/>
      <c r="K392" s="16"/>
      <c r="L392" s="16"/>
      <c r="M392" s="16"/>
      <c r="N392" s="16"/>
      <c r="O392" s="16"/>
      <c r="P392" s="16"/>
      <c r="Q392" s="16"/>
      <c r="R392" s="16"/>
      <c r="S392" s="16"/>
      <c r="T392" s="16"/>
      <c r="U392" s="16"/>
    </row>
    <row r="398" spans="2:52" x14ac:dyDescent="0.25">
      <c r="C398" s="15"/>
    </row>
  </sheetData>
  <sortState ref="B2:U7">
    <sortCondition ref="B2:B365"/>
  </sortState>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AZ400"/>
  <sheetViews>
    <sheetView workbookViewId="0">
      <selection activeCell="B365" sqref="B1:U365"/>
    </sheetView>
  </sheetViews>
  <sheetFormatPr baseColWidth="10" defaultRowHeight="15" x14ac:dyDescent="0.25"/>
  <cols>
    <col min="1" max="3" width="11.42578125" style="21"/>
    <col min="4" max="4" width="34.140625" style="21" customWidth="1"/>
    <col min="5" max="5" width="13.57031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1453</v>
      </c>
      <c r="C2" s="28" t="s">
        <v>1454</v>
      </c>
      <c r="D2" s="28" t="s">
        <v>1455</v>
      </c>
      <c r="E2" s="28" t="s">
        <v>10</v>
      </c>
      <c r="F2" s="29">
        <f>VLOOKUP(N2,Revistas!$B$2:$H$63971,2,FALSE)</f>
        <v>7.7190000000000003</v>
      </c>
      <c r="G2" s="29" t="str">
        <f>VLOOKUP(N2,Revistas!$B$2:$H$63971,3,FALSE)</f>
        <v>Q1</v>
      </c>
      <c r="H2" s="29" t="str">
        <f>VLOOKUP(N2,Revistas!$B$2:$H$63971,4,FALSE)</f>
        <v>IMMUNOLOGY - SCIE;</v>
      </c>
      <c r="I2" s="29" t="str">
        <f>VLOOKUP(N2,Revistas!$B$2:$H$63971,5,FALSE)</f>
        <v>20/217</v>
      </c>
      <c r="J2" s="29" t="str">
        <f>VLOOKUP(N2,Revistas!$B$2:$H$63971,6,FALSE)</f>
        <v>SI</v>
      </c>
      <c r="K2" s="28" t="s">
        <v>1456</v>
      </c>
      <c r="L2" s="28" t="s">
        <v>1457</v>
      </c>
      <c r="M2" s="29">
        <v>0</v>
      </c>
      <c r="N2" s="29" t="s">
        <v>1458</v>
      </c>
      <c r="O2" s="29"/>
      <c r="P2" s="29">
        <v>2018</v>
      </c>
      <c r="Q2" s="29">
        <v>7</v>
      </c>
      <c r="R2" s="29">
        <v>1</v>
      </c>
      <c r="S2" s="29"/>
      <c r="T2" s="29" t="s">
        <v>1459</v>
      </c>
      <c r="U2" s="29">
        <v>29296520</v>
      </c>
    </row>
    <row r="3" spans="2:21" x14ac:dyDescent="0.25">
      <c r="B3" s="28" t="s">
        <v>1439</v>
      </c>
      <c r="C3" s="28" t="s">
        <v>1440</v>
      </c>
      <c r="D3" s="28" t="s">
        <v>231</v>
      </c>
      <c r="E3" s="28" t="s">
        <v>10</v>
      </c>
      <c r="F3" s="29">
        <f>VLOOKUP(N3,Revistas!$B$2:$H$63971,2,FALSE)</f>
        <v>5.6269999999999998</v>
      </c>
      <c r="G3" s="29" t="str">
        <f>VLOOKUP(N3,Revistas!$B$2:$H$63971,3,FALSE)</f>
        <v>Q1</v>
      </c>
      <c r="H3" s="29" t="str">
        <f>VLOOKUP(N3,Revistas!$B$2:$H$63971,4,FALSE)</f>
        <v>PERIPHERAL VASCULAR DISEASE</v>
      </c>
      <c r="I3" s="29" t="str">
        <f>VLOOKUP(N3,Revistas!$B$2:$H$63971,5,FALSE)</f>
        <v>6 DE 63</v>
      </c>
      <c r="J3" s="29" t="str">
        <f>VLOOKUP(N3,Revistas!$B$2:$H$63971,6,FALSE)</f>
        <v>SI</v>
      </c>
      <c r="K3" s="28" t="s">
        <v>1441</v>
      </c>
      <c r="L3" s="28" t="s">
        <v>1442</v>
      </c>
      <c r="M3" s="29">
        <v>0</v>
      </c>
      <c r="N3" s="29" t="s">
        <v>234</v>
      </c>
      <c r="O3" s="29" t="s">
        <v>21</v>
      </c>
      <c r="P3" s="29">
        <v>2018</v>
      </c>
      <c r="Q3" s="29">
        <v>118</v>
      </c>
      <c r="R3" s="29">
        <v>4</v>
      </c>
      <c r="S3" s="29">
        <v>734</v>
      </c>
      <c r="T3" s="29">
        <v>744</v>
      </c>
      <c r="U3" s="29">
        <v>29554698</v>
      </c>
    </row>
    <row r="4" spans="2:21" x14ac:dyDescent="0.25">
      <c r="B4" s="28" t="s">
        <v>1443</v>
      </c>
      <c r="C4" s="28" t="s">
        <v>1444</v>
      </c>
      <c r="D4" s="28" t="s">
        <v>1209</v>
      </c>
      <c r="E4" s="28" t="s">
        <v>205</v>
      </c>
      <c r="F4" s="29">
        <f>VLOOKUP(N4,Revistas!$B$2:$H$63971,2,FALSE)</f>
        <v>3.7690000000000001</v>
      </c>
      <c r="G4" s="29" t="str">
        <f>VLOOKUP(N4,Revistas!$B$2:$H$63971,3,FALSE)</f>
        <v>Q1</v>
      </c>
      <c r="H4" s="29" t="str">
        <f>VLOOKUP(N4,Revistas!$B$2:$H$63971,4,FALSE)</f>
        <v>MEDICINE, RESEARCH &amp; EXPERIMENTAL - SCIE;</v>
      </c>
      <c r="I4" s="29" t="str">
        <f>VLOOKUP(N4,Revistas!$B$2:$H$63971,5,FALSE)</f>
        <v>31/128</v>
      </c>
      <c r="J4" s="29" t="str">
        <f>VLOOKUP(N4,Revistas!$B$2:$H$63971,6,FALSE)</f>
        <v>NO</v>
      </c>
      <c r="K4" s="28" t="s">
        <v>1445</v>
      </c>
      <c r="L4" s="28"/>
      <c r="M4" s="29">
        <v>0</v>
      </c>
      <c r="N4" s="29" t="s">
        <v>1211</v>
      </c>
      <c r="O4" s="29" t="s">
        <v>224</v>
      </c>
      <c r="P4" s="29">
        <v>2018</v>
      </c>
      <c r="Q4" s="29">
        <v>123</v>
      </c>
      <c r="R4" s="29">
        <v>2</v>
      </c>
      <c r="S4" s="29" t="s">
        <v>1446</v>
      </c>
      <c r="T4" s="29" t="s">
        <v>1446</v>
      </c>
      <c r="U4" s="29"/>
    </row>
    <row r="5" spans="2:21" x14ac:dyDescent="0.25">
      <c r="B5" s="28" t="s">
        <v>1447</v>
      </c>
      <c r="C5" s="28" t="s">
        <v>1448</v>
      </c>
      <c r="D5" s="28" t="s">
        <v>1449</v>
      </c>
      <c r="E5" s="28" t="s">
        <v>24</v>
      </c>
      <c r="F5" s="29">
        <f>VLOOKUP(N5,Revistas!$B$2:$H$63971,2,FALSE)</f>
        <v>11.702</v>
      </c>
      <c r="G5" s="29" t="str">
        <f>VLOOKUP(N5,Revistas!$B$2:$H$63971,3,FALSE)</f>
        <v>Q1</v>
      </c>
      <c r="H5" s="29" t="str">
        <f>VLOOKUP(N5,Revistas!$B$2:$H$63971,4,FALSE)</f>
        <v>ONCOLOGY - SCIE;</v>
      </c>
      <c r="I5" s="29" t="str">
        <f>VLOOKUP(N5,Revistas!$B$2:$H$63971,5,FALSE)</f>
        <v>11/217</v>
      </c>
      <c r="J5" s="29" t="str">
        <f>VLOOKUP(N5,Revistas!$B$2:$H$63971,6,FALSE)</f>
        <v>SI</v>
      </c>
      <c r="K5" s="28" t="s">
        <v>1450</v>
      </c>
      <c r="L5" s="28" t="s">
        <v>1451</v>
      </c>
      <c r="M5" s="29">
        <v>0</v>
      </c>
      <c r="N5" s="29" t="s">
        <v>1452</v>
      </c>
      <c r="O5" s="29" t="s">
        <v>224</v>
      </c>
      <c r="P5" s="29">
        <v>2018</v>
      </c>
      <c r="Q5" s="29">
        <v>32</v>
      </c>
      <c r="R5" s="29">
        <v>2</v>
      </c>
      <c r="S5" s="29">
        <v>553</v>
      </c>
      <c r="T5" s="29">
        <v>555</v>
      </c>
      <c r="U5" s="29">
        <v>28935991</v>
      </c>
    </row>
    <row r="6" spans="2:21" x14ac:dyDescent="0.25">
      <c r="B6" s="28" t="s">
        <v>1433</v>
      </c>
      <c r="C6" s="28" t="s">
        <v>1434</v>
      </c>
      <c r="D6" s="28" t="s">
        <v>1435</v>
      </c>
      <c r="E6" s="28" t="s">
        <v>10</v>
      </c>
      <c r="F6" s="29">
        <f>VLOOKUP(N6,Revistas!$B$2:$H$63971,2,FALSE)</f>
        <v>3.0830000000000002</v>
      </c>
      <c r="G6" s="29" t="str">
        <f>VLOOKUP(N6,Revistas!$B$2:$H$63971,3,FALSE)</f>
        <v>Q2</v>
      </c>
      <c r="H6" s="29" t="str">
        <f>VLOOKUP(N6,Revistas!$B$2:$H$63971,4,FALSE)</f>
        <v>HEMATOLOGY - SCIE</v>
      </c>
      <c r="I6" s="29" t="str">
        <f>VLOOKUP(N6,Revistas!$B$2:$H$63971,5,FALSE)</f>
        <v>30/70</v>
      </c>
      <c r="J6" s="29" t="str">
        <f>VLOOKUP(N6,Revistas!$B$2:$H$63971,6,FALSE)</f>
        <v>NO</v>
      </c>
      <c r="K6" s="28" t="s">
        <v>1436</v>
      </c>
      <c r="L6" s="28" t="s">
        <v>1437</v>
      </c>
      <c r="M6" s="29">
        <v>0</v>
      </c>
      <c r="N6" s="29" t="s">
        <v>1438</v>
      </c>
      <c r="O6" s="29" t="s">
        <v>14</v>
      </c>
      <c r="P6" s="29">
        <v>2018</v>
      </c>
      <c r="Q6" s="29">
        <v>97</v>
      </c>
      <c r="R6" s="29">
        <v>5</v>
      </c>
      <c r="S6" s="29">
        <v>813</v>
      </c>
      <c r="T6" s="29">
        <v>820</v>
      </c>
      <c r="U6" s="29">
        <v>29396714</v>
      </c>
    </row>
    <row r="7" spans="2:21" x14ac:dyDescent="0.25">
      <c r="B7" s="28" t="s">
        <v>685</v>
      </c>
      <c r="C7" s="28" t="s">
        <v>686</v>
      </c>
      <c r="D7" s="28" t="s">
        <v>687</v>
      </c>
      <c r="E7" s="28" t="s">
        <v>205</v>
      </c>
      <c r="F7" s="29">
        <f>VLOOKUP(N7,Revistas!$B$2:$H$63971,2,FALSE)</f>
        <v>4.7039999999999997</v>
      </c>
      <c r="G7" s="29" t="str">
        <f>VLOOKUP(N7,Revistas!$B$2:$H$63971,3,FALSE)</f>
        <v>Q1</v>
      </c>
      <c r="H7" s="29" t="str">
        <f>VLOOKUP(N7,Revistas!$B$2:$H$63971,4,FALSE)</f>
        <v>HEMATOLOGY - SCIE;</v>
      </c>
      <c r="I7" s="29" t="str">
        <f>VLOOKUP(N7,Revistas!$B$2:$H$63971,5,FALSE)</f>
        <v>17/70</v>
      </c>
      <c r="J7" s="29" t="str">
        <f>VLOOKUP(N7,Revistas!$B$2:$H$63971,6,FALSE)</f>
        <v>NO</v>
      </c>
      <c r="K7" s="28" t="s">
        <v>688</v>
      </c>
      <c r="L7" s="28"/>
      <c r="M7" s="29">
        <v>0</v>
      </c>
      <c r="N7" s="29" t="s">
        <v>689</v>
      </c>
      <c r="O7" s="29" t="s">
        <v>33</v>
      </c>
      <c r="P7" s="29">
        <v>2018</v>
      </c>
      <c r="Q7" s="29">
        <v>24</v>
      </c>
      <c r="R7" s="29">
        <v>3</v>
      </c>
      <c r="S7" s="29" t="s">
        <v>690</v>
      </c>
      <c r="T7" s="29" t="s">
        <v>691</v>
      </c>
      <c r="U7" s="29"/>
    </row>
    <row r="8" spans="2:21" x14ac:dyDescent="0.25">
      <c r="B8" s="28" t="s">
        <v>877</v>
      </c>
      <c r="C8" s="28" t="s">
        <v>876</v>
      </c>
      <c r="D8" s="28" t="s">
        <v>878</v>
      </c>
      <c r="E8" s="28" t="s">
        <v>10</v>
      </c>
      <c r="F8" s="29">
        <f>VLOOKUP(N8,Revistas!$B$2:$H$63971,2,FALSE)</f>
        <v>2.9790000000000001</v>
      </c>
      <c r="G8" s="29" t="str">
        <f>VLOOKUP(N8,Revistas!$B$2:$H$63971,3,FALSE)</f>
        <v>Q2</v>
      </c>
      <c r="H8" s="29" t="str">
        <f>VLOOKUP(N8,Revistas!$B$2:$H$63971,4,FALSE)</f>
        <v>RESPIRATORY SYSTEM</v>
      </c>
      <c r="I8" s="29" t="str">
        <f>VLOOKUP(N8,Revistas!$B$2:$H$63971,5,FALSE)</f>
        <v>21/59</v>
      </c>
      <c r="J8" s="29" t="str">
        <f>VLOOKUP(N8,Revistas!$B$2:$H$63971,6,FALSE)</f>
        <v>NO</v>
      </c>
      <c r="K8" s="28" t="s">
        <v>879</v>
      </c>
      <c r="L8" s="28"/>
      <c r="M8" s="29" t="s">
        <v>140</v>
      </c>
      <c r="N8" s="29" t="s">
        <v>853</v>
      </c>
      <c r="O8" s="29" t="s">
        <v>137</v>
      </c>
      <c r="P8" s="29">
        <v>2018</v>
      </c>
      <c r="Q8" s="29"/>
      <c r="R8" s="29"/>
      <c r="S8" s="29"/>
      <c r="T8" s="29"/>
      <c r="U8" s="29">
        <v>29361319</v>
      </c>
    </row>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spans="14:14" hidden="1" x14ac:dyDescent="0.25"/>
    <row r="18" spans="14:14" hidden="1" x14ac:dyDescent="0.25"/>
    <row r="19" spans="14:14" hidden="1" x14ac:dyDescent="0.25"/>
    <row r="20" spans="14:14" hidden="1" x14ac:dyDescent="0.25"/>
    <row r="21" spans="14:14" hidden="1" x14ac:dyDescent="0.25">
      <c r="N21" s="27"/>
    </row>
    <row r="22" spans="14:14" hidden="1" x14ac:dyDescent="0.25"/>
    <row r="23" spans="14:14" hidden="1" x14ac:dyDescent="0.25"/>
    <row r="24" spans="14:14" hidden="1" x14ac:dyDescent="0.25"/>
    <row r="25" spans="14:14" hidden="1" x14ac:dyDescent="0.25"/>
    <row r="26" spans="14:14" hidden="1" x14ac:dyDescent="0.25"/>
    <row r="27" spans="14:14" hidden="1" x14ac:dyDescent="0.25"/>
    <row r="28" spans="14:14" hidden="1" x14ac:dyDescent="0.25"/>
    <row r="29" spans="14:14" hidden="1" x14ac:dyDescent="0.25"/>
    <row r="30" spans="14:14" hidden="1" x14ac:dyDescent="0.25"/>
    <row r="31" spans="14:14" hidden="1" x14ac:dyDescent="0.25"/>
    <row r="32" spans="14:14"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4</v>
      </c>
      <c r="D371" s="15" t="s">
        <v>10</v>
      </c>
      <c r="E371" s="16">
        <f>DSUM(A1:U366,F1,D370:D371)</f>
        <v>19.408000000000001</v>
      </c>
      <c r="F371" s="16" t="s">
        <v>10</v>
      </c>
      <c r="G371" s="16" t="s">
        <v>1638</v>
      </c>
      <c r="H371" s="16">
        <f>DCOUNTA(A1:U366,G1,F370:G371)</f>
        <v>2</v>
      </c>
      <c r="I371" s="16" t="s">
        <v>10</v>
      </c>
      <c r="J371" s="16" t="s">
        <v>1592</v>
      </c>
      <c r="K371" s="16">
        <f>DCOUNTA(A1:U366,J1,I370:J371)</f>
        <v>2</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1</v>
      </c>
      <c r="D374" s="15" t="s">
        <v>24</v>
      </c>
      <c r="E374" s="16">
        <f>DSUM(A1:U366,F1,D373:D374)</f>
        <v>11.702</v>
      </c>
      <c r="F374" s="16" t="s">
        <v>24</v>
      </c>
      <c r="G374" s="16" t="s">
        <v>1638</v>
      </c>
      <c r="H374" s="16">
        <f>DCOUNTA(A1:U366,G1,F373:G374)</f>
        <v>1</v>
      </c>
      <c r="I374" s="16" t="s">
        <v>24</v>
      </c>
      <c r="J374" s="16" t="s">
        <v>1592</v>
      </c>
      <c r="K374" s="16">
        <f>DCOUNTA(A1:U366,J1,I373:J374)</f>
        <v>1</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2</v>
      </c>
      <c r="D384" s="15" t="s">
        <v>205</v>
      </c>
      <c r="E384" s="16">
        <f>DSUM(A1:U366,F1,D383:D384)</f>
        <v>8.472999999999999</v>
      </c>
      <c r="F384" s="16" t="s">
        <v>205</v>
      </c>
      <c r="G384" s="16" t="s">
        <v>1638</v>
      </c>
      <c r="H384" s="16">
        <f>DCOUNTA(A1:U366,G1,F383:G384)</f>
        <v>2</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4</v>
      </c>
      <c r="D390" s="19" t="s">
        <v>4699</v>
      </c>
      <c r="E390" s="19">
        <f>E371</f>
        <v>19.408000000000001</v>
      </c>
      <c r="F390" s="18">
        <f>H371</f>
        <v>2</v>
      </c>
      <c r="G390" s="18">
        <f>K371</f>
        <v>2</v>
      </c>
      <c r="H390" s="16"/>
      <c r="I390" s="16"/>
      <c r="J390" s="16"/>
      <c r="K390" s="16"/>
      <c r="L390" s="16"/>
      <c r="M390" s="16"/>
      <c r="N390" s="16"/>
      <c r="O390" s="17"/>
      <c r="P390" s="16"/>
      <c r="Q390" s="16"/>
      <c r="R390" s="16"/>
      <c r="S390" s="16"/>
      <c r="T390" s="16"/>
      <c r="U390" s="16"/>
    </row>
    <row r="391" spans="2:52" s="15" customFormat="1" ht="15.75" x14ac:dyDescent="0.3">
      <c r="C391" s="18">
        <f>C374</f>
        <v>1</v>
      </c>
      <c r="D391" s="19" t="s">
        <v>4700</v>
      </c>
      <c r="E391" s="19">
        <f>E374</f>
        <v>11.702</v>
      </c>
      <c r="F391" s="18">
        <f>H374</f>
        <v>1</v>
      </c>
      <c r="G391" s="18">
        <f>K374</f>
        <v>1</v>
      </c>
      <c r="H391" s="16"/>
      <c r="I391" s="16"/>
      <c r="J391" s="16"/>
      <c r="K391" s="16"/>
      <c r="L391" s="16"/>
      <c r="M391" s="16"/>
      <c r="N391" s="16"/>
      <c r="O391" s="17"/>
      <c r="P391" s="16"/>
      <c r="Q391" s="16"/>
      <c r="R391" s="16"/>
      <c r="S391" s="16"/>
      <c r="T391" s="16"/>
      <c r="U391" s="16"/>
    </row>
    <row r="392" spans="2:52" s="15" customFormat="1" ht="15.75" x14ac:dyDescent="0.3">
      <c r="C392" s="18">
        <f>C384</f>
        <v>2</v>
      </c>
      <c r="D392" s="19" t="s">
        <v>205</v>
      </c>
      <c r="E392" s="19">
        <f>E384</f>
        <v>8.472999999999999</v>
      </c>
      <c r="F392" s="18">
        <f>H384</f>
        <v>2</v>
      </c>
      <c r="G392" s="18">
        <f>K384</f>
        <v>0</v>
      </c>
      <c r="H392" s="16"/>
      <c r="I392" s="16"/>
      <c r="J392" s="16"/>
      <c r="K392" s="16"/>
      <c r="L392" s="16"/>
      <c r="M392" s="16"/>
      <c r="N392" s="16"/>
      <c r="O392" s="17"/>
      <c r="P392" s="16"/>
      <c r="Q392" s="16"/>
      <c r="R392" s="16"/>
      <c r="S392" s="16"/>
      <c r="T392" s="16"/>
      <c r="U392" s="16"/>
    </row>
    <row r="393" spans="2:52" s="15" customFormat="1" ht="15.75" x14ac:dyDescent="0.3">
      <c r="C393" s="20"/>
      <c r="D393" s="25" t="s">
        <v>4704</v>
      </c>
      <c r="E393" s="25">
        <f>E390</f>
        <v>19.408000000000001</v>
      </c>
      <c r="F393" s="20"/>
      <c r="G393" s="16"/>
      <c r="H393" s="16"/>
      <c r="I393" s="16"/>
      <c r="J393" s="16"/>
      <c r="K393" s="16"/>
      <c r="L393" s="16"/>
      <c r="M393" s="16"/>
      <c r="N393" s="16"/>
      <c r="O393" s="17"/>
      <c r="P393" s="16"/>
      <c r="Q393" s="16"/>
      <c r="R393" s="16"/>
      <c r="S393" s="16"/>
      <c r="T393" s="16"/>
      <c r="U393" s="16"/>
    </row>
    <row r="394" spans="2:52" s="15" customFormat="1" ht="15.75" x14ac:dyDescent="0.3">
      <c r="C394" s="20"/>
      <c r="D394" s="25" t="s">
        <v>4705</v>
      </c>
      <c r="E394" s="25">
        <f>E390+E391+E392</f>
        <v>39.582999999999998</v>
      </c>
      <c r="F394" s="16"/>
      <c r="G394" s="16"/>
      <c r="H394" s="16"/>
      <c r="I394" s="16"/>
      <c r="J394" s="16"/>
      <c r="K394" s="16"/>
      <c r="L394" s="16"/>
      <c r="M394" s="16"/>
      <c r="N394" s="16"/>
      <c r="O394" s="16"/>
      <c r="P394" s="16"/>
      <c r="Q394" s="16"/>
      <c r="R394" s="16"/>
      <c r="S394" s="16"/>
      <c r="T394" s="16"/>
      <c r="U394" s="16"/>
    </row>
    <row r="400" spans="2:52" x14ac:dyDescent="0.25">
      <c r="C400" s="15"/>
    </row>
  </sheetData>
  <sortState ref="B2:U9">
    <sortCondition ref="B2:B365"/>
  </sortState>
  <pageMargins left="0.7" right="0.7" top="0.75" bottom="0.75"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AZ399"/>
  <sheetViews>
    <sheetView workbookViewId="0">
      <selection activeCell="B365" sqref="B1:U365"/>
    </sheetView>
  </sheetViews>
  <sheetFormatPr baseColWidth="10" defaultRowHeight="15" x14ac:dyDescent="0.25"/>
  <cols>
    <col min="1" max="3" width="11.42578125" style="21"/>
    <col min="4" max="4" width="34.140625" style="21" customWidth="1"/>
    <col min="5" max="5" width="13.285156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1468</v>
      </c>
      <c r="C2" s="28" t="s">
        <v>1469</v>
      </c>
      <c r="D2" s="28" t="s">
        <v>428</v>
      </c>
      <c r="E2" s="28" t="s">
        <v>10</v>
      </c>
      <c r="F2" s="29">
        <f>VLOOKUP(N2,Revistas!$B$2:$H$63971,2,FALSE)</f>
        <v>5.476</v>
      </c>
      <c r="G2" s="29" t="str">
        <f>VLOOKUP(N2,Revistas!$B$2:$H$63971,3,FALSE)</f>
        <v>Q1</v>
      </c>
      <c r="H2" s="29" t="str">
        <f>VLOOKUP(N2,Revistas!$B$2:$H$63971,4,FALSE)</f>
        <v>BIOCHEMISTRY &amp; MOLECULAR BIOLOGY</v>
      </c>
      <c r="I2" s="29" t="str">
        <f>VLOOKUP(N2,Revistas!$B$2:$H$63971,5,FALSE)</f>
        <v>45/286</v>
      </c>
      <c r="J2" s="29" t="str">
        <f>VLOOKUP(N2,Revistas!$B$2:$H$63971,6,FALSE)</f>
        <v>NO</v>
      </c>
      <c r="K2" s="28" t="s">
        <v>1470</v>
      </c>
      <c r="L2" s="28" t="s">
        <v>1471</v>
      </c>
      <c r="M2" s="29">
        <v>0</v>
      </c>
      <c r="N2" s="29" t="s">
        <v>431</v>
      </c>
      <c r="O2" s="29" t="s">
        <v>224</v>
      </c>
      <c r="P2" s="29">
        <v>2018</v>
      </c>
      <c r="Q2" s="29">
        <v>1864</v>
      </c>
      <c r="R2" s="29">
        <v>2</v>
      </c>
      <c r="S2" s="29">
        <v>640</v>
      </c>
      <c r="T2" s="29">
        <v>648</v>
      </c>
      <c r="U2" s="29">
        <v>29197662</v>
      </c>
    </row>
    <row r="3" spans="2:21" x14ac:dyDescent="0.25">
      <c r="B3" s="28" t="s">
        <v>1460</v>
      </c>
      <c r="C3" s="28" t="s">
        <v>1461</v>
      </c>
      <c r="D3" s="28" t="s">
        <v>1175</v>
      </c>
      <c r="E3" s="28" t="s">
        <v>44</v>
      </c>
      <c r="F3" s="29">
        <f>VLOOKUP(N3,Revistas!$B$2:$H$63971,2,FALSE)</f>
        <v>3.3260000000000001</v>
      </c>
      <c r="G3" s="29" t="str">
        <f>VLOOKUP(N3,Revistas!$B$2:$H$63971,3,FALSE)</f>
        <v>Q2</v>
      </c>
      <c r="H3" s="29" t="str">
        <f>VLOOKUP(N3,Revistas!$B$2:$H$63971,4,FALSE)</f>
        <v>GENETICS &amp; HEREDITY - SCIE</v>
      </c>
      <c r="I3" s="29" t="str">
        <f>VLOOKUP(N3,Revistas!$B$2:$H$63971,5,FALSE)</f>
        <v>62/166</v>
      </c>
      <c r="J3" s="29" t="str">
        <f>VLOOKUP(N3,Revistas!$B$2:$H$63971,6,FALSE)</f>
        <v>NO</v>
      </c>
      <c r="K3" s="28" t="s">
        <v>1462</v>
      </c>
      <c r="L3" s="28" t="s">
        <v>1463</v>
      </c>
      <c r="M3" s="29">
        <v>0</v>
      </c>
      <c r="N3" s="29" t="s">
        <v>1178</v>
      </c>
      <c r="O3" s="29" t="s">
        <v>33</v>
      </c>
      <c r="P3" s="29">
        <v>2018</v>
      </c>
      <c r="Q3" s="29">
        <v>93</v>
      </c>
      <c r="R3" s="29">
        <v>3</v>
      </c>
      <c r="S3" s="29">
        <v>450</v>
      </c>
      <c r="T3" s="29">
        <v>458</v>
      </c>
      <c r="U3" s="29">
        <v>28671287</v>
      </c>
    </row>
    <row r="4" spans="2:21" x14ac:dyDescent="0.25">
      <c r="B4" s="28" t="s">
        <v>1464</v>
      </c>
      <c r="C4" s="28" t="s">
        <v>1465</v>
      </c>
      <c r="D4" s="28" t="s">
        <v>69</v>
      </c>
      <c r="E4" s="28" t="s">
        <v>10</v>
      </c>
      <c r="F4" s="29">
        <f>VLOOKUP(N4,Revistas!$B$2:$H$63971,2,FALSE)</f>
        <v>3.226</v>
      </c>
      <c r="G4" s="29" t="str">
        <f>VLOOKUP(N4,Revistas!$B$2:$H$63971,3,FALSE)</f>
        <v>Q2</v>
      </c>
      <c r="H4" s="29" t="str">
        <f>VLOOKUP(N4,Revistas!$B$2:$H$63971,4,FALSE)</f>
        <v>BIOCHEMISTRY &amp; MOLECULAR BIOLOGY - SCIE;</v>
      </c>
      <c r="I4" s="29" t="str">
        <f>VLOOKUP(N4,Revistas!$B$2:$H$63971,5,FALSE)</f>
        <v>116/286</v>
      </c>
      <c r="J4" s="29" t="str">
        <f>VLOOKUP(N4,Revistas!$B$2:$H$63971,6,FALSE)</f>
        <v>NO</v>
      </c>
      <c r="K4" s="28" t="s">
        <v>1466</v>
      </c>
      <c r="L4" s="28" t="s">
        <v>1467</v>
      </c>
      <c r="M4" s="29">
        <v>0</v>
      </c>
      <c r="N4" s="29" t="s">
        <v>72</v>
      </c>
      <c r="O4" s="29" t="s">
        <v>224</v>
      </c>
      <c r="P4" s="29">
        <v>2018</v>
      </c>
      <c r="Q4" s="29">
        <v>19</v>
      </c>
      <c r="R4" s="29">
        <v>2</v>
      </c>
      <c r="S4" s="29"/>
      <c r="T4" s="29">
        <v>619</v>
      </c>
      <c r="U4" s="29">
        <v>29470411</v>
      </c>
    </row>
    <row r="5" spans="2:21" x14ac:dyDescent="0.25">
      <c r="B5" s="28" t="s">
        <v>4664</v>
      </c>
      <c r="C5" s="28" t="s">
        <v>4665</v>
      </c>
      <c r="D5" s="28" t="s">
        <v>4666</v>
      </c>
      <c r="E5" s="28" t="s">
        <v>4378</v>
      </c>
      <c r="F5" s="29">
        <f>VLOOKUP(N5,Revistas!$B$2:$H$63971,2,FALSE)</f>
        <v>3.9630000000000001</v>
      </c>
      <c r="G5" s="29" t="str">
        <f>VLOOKUP(N5,Revistas!$B$2:$H$63971,3,FALSE)</f>
        <v>Q1</v>
      </c>
      <c r="H5" s="29" t="str">
        <f>VLOOKUP(N5,Revistas!$B$2:$H$63971,4,FALSE)</f>
        <v>BIOTECHNOLOGY &amp; APPLIED MICROBIOLOGY - SCIE;</v>
      </c>
      <c r="I5" s="29" t="str">
        <f>VLOOKUP(N5,Revistas!$B$2:$H$63971,5,FALSE)</f>
        <v>30/160</v>
      </c>
      <c r="J5" s="29" t="str">
        <f>VLOOKUP(N5,Revistas!$B$2:$H$63971,6,FALSE)</f>
        <v>NO</v>
      </c>
      <c r="K5" s="28" t="s">
        <v>4667</v>
      </c>
      <c r="L5" s="28"/>
      <c r="M5" s="29" t="s">
        <v>140</v>
      </c>
      <c r="N5" s="29" t="s">
        <v>4668</v>
      </c>
      <c r="O5" s="29" t="s">
        <v>4669</v>
      </c>
      <c r="P5" s="29">
        <v>2018</v>
      </c>
      <c r="Q5" s="29">
        <v>29</v>
      </c>
      <c r="R5" s="29"/>
      <c r="S5" s="29" t="s">
        <v>4670</v>
      </c>
      <c r="T5" s="29"/>
      <c r="U5" s="29">
        <v>29660608</v>
      </c>
    </row>
    <row r="6" spans="2:21" x14ac:dyDescent="0.25">
      <c r="B6" s="28" t="s">
        <v>1472</v>
      </c>
      <c r="C6" s="28" t="s">
        <v>1473</v>
      </c>
      <c r="D6" s="28" t="s">
        <v>1474</v>
      </c>
      <c r="E6" s="28" t="s">
        <v>44</v>
      </c>
      <c r="F6" s="29">
        <f>VLOOKUP(N6,Revistas!$B$2:$H$63971,2,FALSE)</f>
        <v>4.593</v>
      </c>
      <c r="G6" s="29" t="str">
        <f>VLOOKUP(N6,Revistas!$B$2:$H$63971,3,FALSE)</f>
        <v>Q2</v>
      </c>
      <c r="H6" s="29" t="str">
        <f>VLOOKUP(N6,Revistas!$B$2:$H$63971,4,FALSE)</f>
        <v>CELL BIOLOGY - SCIE</v>
      </c>
      <c r="I6" s="29" t="str">
        <f>VLOOKUP(N6,Revistas!$B$2:$H$63971,5,FALSE)</f>
        <v>56/190</v>
      </c>
      <c r="J6" s="29" t="str">
        <f>VLOOKUP(N6,Revistas!$B$2:$H$63971,6,FALSE)</f>
        <v>NO</v>
      </c>
      <c r="K6" s="28" t="s">
        <v>1475</v>
      </c>
      <c r="L6" s="28" t="s">
        <v>1476</v>
      </c>
      <c r="M6" s="29">
        <v>0</v>
      </c>
      <c r="N6" s="29" t="s">
        <v>1477</v>
      </c>
      <c r="O6" s="29"/>
      <c r="P6" s="29">
        <v>2018</v>
      </c>
      <c r="Q6" s="29"/>
      <c r="R6" s="29"/>
      <c r="S6" s="29"/>
      <c r="T6" s="29">
        <v>1246069</v>
      </c>
      <c r="U6" s="29"/>
    </row>
    <row r="8" spans="2:21" hidden="1" x14ac:dyDescent="0.25"/>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3</v>
      </c>
      <c r="D371" s="15" t="s">
        <v>10</v>
      </c>
      <c r="E371" s="16">
        <f>DSUM(A1:U366,F1,D370:D371)</f>
        <v>12.664999999999999</v>
      </c>
      <c r="F371" s="16" t="s">
        <v>10</v>
      </c>
      <c r="G371" s="16" t="s">
        <v>1638</v>
      </c>
      <c r="H371" s="16">
        <f>DCOUNTA(A1:U366,G1,F370:G371)</f>
        <v>2</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2</v>
      </c>
      <c r="D387" s="15" t="s">
        <v>44</v>
      </c>
      <c r="E387" s="16">
        <f>DSUM(A1:U366,F1,D386:D387)</f>
        <v>7.9190000000000005</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3</v>
      </c>
      <c r="D390" s="19" t="s">
        <v>4699</v>
      </c>
      <c r="E390" s="19">
        <f>E371</f>
        <v>12.664999999999999</v>
      </c>
      <c r="F390" s="18">
        <f>H371</f>
        <v>2</v>
      </c>
      <c r="G390" s="18">
        <f>K371</f>
        <v>0</v>
      </c>
      <c r="H390" s="16"/>
      <c r="I390" s="16"/>
      <c r="J390" s="16"/>
      <c r="K390" s="16"/>
      <c r="L390" s="16"/>
      <c r="M390" s="16"/>
      <c r="N390" s="16"/>
      <c r="O390" s="17"/>
      <c r="P390" s="16"/>
      <c r="Q390" s="16"/>
      <c r="R390" s="16"/>
      <c r="S390" s="16"/>
      <c r="T390" s="16"/>
      <c r="U390" s="16"/>
    </row>
    <row r="391" spans="2:52" s="15" customFormat="1" ht="15.75" x14ac:dyDescent="0.3">
      <c r="C391" s="18">
        <f>C387</f>
        <v>2</v>
      </c>
      <c r="D391" s="19" t="s">
        <v>4703</v>
      </c>
      <c r="E391" s="19">
        <f>E387</f>
        <v>7.9190000000000005</v>
      </c>
      <c r="F391" s="18">
        <f>H387</f>
        <v>0</v>
      </c>
      <c r="G391" s="18">
        <f>K387</f>
        <v>0</v>
      </c>
      <c r="H391" s="16"/>
      <c r="I391" s="16"/>
      <c r="J391" s="16"/>
      <c r="K391" s="16"/>
      <c r="L391" s="16"/>
      <c r="M391" s="16"/>
      <c r="N391" s="16"/>
      <c r="O391" s="17"/>
      <c r="P391" s="16"/>
      <c r="Q391" s="16"/>
      <c r="R391" s="16"/>
      <c r="S391" s="16"/>
      <c r="T391" s="16"/>
      <c r="U391" s="16"/>
    </row>
    <row r="392" spans="2:52" s="15" customFormat="1" ht="15.75" x14ac:dyDescent="0.3">
      <c r="C392" s="20"/>
      <c r="D392" s="25" t="s">
        <v>4704</v>
      </c>
      <c r="E392" s="25">
        <f>E390</f>
        <v>12.664999999999999</v>
      </c>
      <c r="F392" s="20"/>
      <c r="G392" s="16"/>
      <c r="H392" s="16"/>
      <c r="I392" s="16"/>
      <c r="J392" s="16"/>
      <c r="K392" s="16"/>
      <c r="L392" s="16"/>
      <c r="M392" s="16"/>
      <c r="N392" s="16"/>
      <c r="O392" s="17"/>
      <c r="P392" s="16"/>
      <c r="Q392" s="16"/>
      <c r="R392" s="16"/>
      <c r="S392" s="16"/>
      <c r="T392" s="16"/>
      <c r="U392" s="16"/>
    </row>
    <row r="393" spans="2:52" s="15" customFormat="1" ht="15.75" x14ac:dyDescent="0.3">
      <c r="C393" s="20"/>
      <c r="D393" s="25" t="s">
        <v>4705</v>
      </c>
      <c r="E393" s="25">
        <f>E390+E391</f>
        <v>20.584</v>
      </c>
      <c r="F393" s="16"/>
      <c r="G393" s="16"/>
      <c r="H393" s="16"/>
      <c r="I393" s="16"/>
      <c r="J393" s="16"/>
      <c r="K393" s="16"/>
      <c r="L393" s="16"/>
      <c r="M393" s="16"/>
      <c r="N393" s="16"/>
      <c r="O393" s="16"/>
      <c r="P393" s="16"/>
      <c r="Q393" s="16"/>
      <c r="R393" s="16"/>
      <c r="S393" s="16"/>
      <c r="T393" s="16"/>
      <c r="U393" s="16"/>
    </row>
    <row r="399" spans="2:52" x14ac:dyDescent="0.25">
      <c r="C399" s="15"/>
    </row>
  </sheetData>
  <sortState ref="B2:U7">
    <sortCondition ref="B2:B365"/>
  </sortState>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AZ398"/>
  <sheetViews>
    <sheetView workbookViewId="0">
      <selection activeCell="B365" sqref="B1:U365"/>
    </sheetView>
  </sheetViews>
  <sheetFormatPr baseColWidth="10" defaultRowHeight="15" x14ac:dyDescent="0.25"/>
  <cols>
    <col min="1" max="3" width="11.42578125" style="21"/>
    <col min="4" max="4" width="34.140625" style="21" customWidth="1"/>
    <col min="5" max="5" width="15.1406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30"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30" x14ac:dyDescent="0.25">
      <c r="B2" s="28" t="s">
        <v>1478</v>
      </c>
      <c r="C2" s="28" t="s">
        <v>1479</v>
      </c>
      <c r="D2" s="28" t="s">
        <v>1480</v>
      </c>
      <c r="E2" s="28" t="s">
        <v>10</v>
      </c>
      <c r="F2" s="29">
        <f>VLOOKUP(N2,Revistas!$B$2:$H$63971,2,FALSE)</f>
        <v>1.181</v>
      </c>
      <c r="G2" s="29" t="str">
        <f>VLOOKUP(N2,Revistas!$B$2:$H$63971,3,FALSE)</f>
        <v>Q3</v>
      </c>
      <c r="H2" s="29" t="str">
        <f>VLOOKUP(N2,Revistas!$B$2:$H$63971,4,FALSE)</f>
        <v>PEDIATRICS</v>
      </c>
      <c r="I2" s="29" t="str">
        <f>VLOOKUP(N2,Revistas!$B$2:$H$63971,5,FALSE)</f>
        <v>83/121</v>
      </c>
      <c r="J2" s="29" t="str">
        <f>VLOOKUP(N2,Revistas!$B$2:$H$63971,6,FALSE)</f>
        <v>NO</v>
      </c>
      <c r="K2" s="28" t="s">
        <v>1481</v>
      </c>
      <c r="L2" s="28" t="s">
        <v>1482</v>
      </c>
      <c r="M2" s="29">
        <v>0</v>
      </c>
      <c r="N2" s="29" t="s">
        <v>1483</v>
      </c>
      <c r="O2" s="29" t="s">
        <v>33</v>
      </c>
      <c r="P2" s="29">
        <v>2018</v>
      </c>
      <c r="Q2" s="29">
        <v>34</v>
      </c>
      <c r="R2" s="29">
        <v>3</v>
      </c>
      <c r="S2" s="29">
        <v>307</v>
      </c>
      <c r="T2" s="29">
        <v>313</v>
      </c>
      <c r="U2" s="29">
        <v>29079903</v>
      </c>
    </row>
    <row r="3" spans="2:30" x14ac:dyDescent="0.25">
      <c r="B3" s="28" t="s">
        <v>1490</v>
      </c>
      <c r="C3" s="28" t="s">
        <v>1491</v>
      </c>
      <c r="D3" s="28" t="s">
        <v>1486</v>
      </c>
      <c r="E3" s="28" t="s">
        <v>10</v>
      </c>
      <c r="F3" s="29">
        <f>VLOOKUP(N3,Revistas!$B$2:$H$63971,2,FALSE)</f>
        <v>1.3129999999999999</v>
      </c>
      <c r="G3" s="29" t="str">
        <f>VLOOKUP(N3,Revistas!$B$2:$H$63971,3,FALSE)</f>
        <v>Q3</v>
      </c>
      <c r="H3" s="29" t="str">
        <f>VLOOKUP(N3,Revistas!$B$2:$H$63971,4,FALSE)</f>
        <v>SURGERY</v>
      </c>
      <c r="I3" s="29" t="str">
        <f>VLOOKUP(N3,Revistas!$B$2:$H$63971,5,FALSE)</f>
        <v>127/196</v>
      </c>
      <c r="J3" s="29" t="str">
        <f>VLOOKUP(N3,Revistas!$B$2:$H$63971,6,FALSE)</f>
        <v>NO</v>
      </c>
      <c r="K3" s="28" t="s">
        <v>1492</v>
      </c>
      <c r="L3" s="28" t="s">
        <v>1493</v>
      </c>
      <c r="M3" s="29">
        <v>1</v>
      </c>
      <c r="N3" s="29" t="s">
        <v>1489</v>
      </c>
      <c r="O3" s="29" t="s">
        <v>224</v>
      </c>
      <c r="P3" s="29">
        <v>2018</v>
      </c>
      <c r="Q3" s="29">
        <v>28</v>
      </c>
      <c r="R3" s="29">
        <v>1</v>
      </c>
      <c r="S3" s="29">
        <v>34</v>
      </c>
      <c r="T3" s="29">
        <v>38</v>
      </c>
      <c r="U3" s="29">
        <v>28759900</v>
      </c>
    </row>
    <row r="4" spans="2:30" x14ac:dyDescent="0.25">
      <c r="B4" s="28" t="s">
        <v>1501</v>
      </c>
      <c r="C4" s="28" t="s">
        <v>1502</v>
      </c>
      <c r="D4" s="28" t="s">
        <v>1503</v>
      </c>
      <c r="E4" s="28" t="s">
        <v>10</v>
      </c>
      <c r="F4" s="29" t="str">
        <f>VLOOKUP(N4,Revistas!$B$2:$H$63971,2,FALSE)</f>
        <v>NO TIENE</v>
      </c>
      <c r="G4" s="29" t="str">
        <f>VLOOKUP(N4,Revistas!$B$2:$H$63971,3,FALSE)</f>
        <v>NO TIENE</v>
      </c>
      <c r="H4" s="29" t="str">
        <f>VLOOKUP(N4,Revistas!$B$2:$H$63971,4,FALSE)</f>
        <v>NO TIENE</v>
      </c>
      <c r="I4" s="29" t="str">
        <f>VLOOKUP(N4,Revistas!$B$2:$H$63971,5,FALSE)</f>
        <v>NO TIENE</v>
      </c>
      <c r="J4" s="29" t="str">
        <f>VLOOKUP(N4,Revistas!$B$2:$H$63971,6,FALSE)</f>
        <v>NO</v>
      </c>
      <c r="K4" s="28" t="s">
        <v>1504</v>
      </c>
      <c r="L4" s="28" t="s">
        <v>1493</v>
      </c>
      <c r="M4" s="29">
        <v>0</v>
      </c>
      <c r="N4" s="29" t="s">
        <v>1505</v>
      </c>
      <c r="O4" s="29" t="s">
        <v>73</v>
      </c>
      <c r="P4" s="29">
        <v>2018</v>
      </c>
      <c r="Q4" s="29">
        <v>6</v>
      </c>
      <c r="R4" s="29">
        <v>1</v>
      </c>
      <c r="S4" s="29" t="s">
        <v>1506</v>
      </c>
      <c r="T4" s="29" t="s">
        <v>1507</v>
      </c>
      <c r="U4" s="29">
        <v>29473012</v>
      </c>
    </row>
    <row r="5" spans="2:30" x14ac:dyDescent="0.25">
      <c r="B5" s="28" t="s">
        <v>1494</v>
      </c>
      <c r="C5" s="28" t="s">
        <v>1495</v>
      </c>
      <c r="D5" s="28" t="s">
        <v>1486</v>
      </c>
      <c r="E5" s="28" t="s">
        <v>10</v>
      </c>
      <c r="F5" s="29">
        <f>VLOOKUP(N5,Revistas!$B$2:$H$63971,2,FALSE)</f>
        <v>1.3129999999999999</v>
      </c>
      <c r="G5" s="29" t="str">
        <f>VLOOKUP(N5,Revistas!$B$2:$H$63971,3,FALSE)</f>
        <v>Q3</v>
      </c>
      <c r="H5" s="29" t="str">
        <f>VLOOKUP(N5,Revistas!$B$2:$H$63971,4,FALSE)</f>
        <v>SURGERY</v>
      </c>
      <c r="I5" s="29" t="str">
        <f>VLOOKUP(N5,Revistas!$B$2:$H$63971,5,FALSE)</f>
        <v>127/196</v>
      </c>
      <c r="J5" s="29" t="str">
        <f>VLOOKUP(N5,Revistas!$B$2:$H$63971,6,FALSE)</f>
        <v>NO</v>
      </c>
      <c r="K5" s="28" t="s">
        <v>1496</v>
      </c>
      <c r="L5" s="28" t="s">
        <v>1493</v>
      </c>
      <c r="M5" s="29">
        <v>0</v>
      </c>
      <c r="N5" s="29" t="s">
        <v>1489</v>
      </c>
      <c r="O5" s="29" t="s">
        <v>224</v>
      </c>
      <c r="P5" s="29">
        <v>2018</v>
      </c>
      <c r="Q5" s="29">
        <v>28</v>
      </c>
      <c r="R5" s="29">
        <v>1</v>
      </c>
      <c r="S5" s="29">
        <v>39</v>
      </c>
      <c r="T5" s="29">
        <v>43</v>
      </c>
      <c r="U5" s="29">
        <v>28743143</v>
      </c>
    </row>
    <row r="6" spans="2:30" x14ac:dyDescent="0.25">
      <c r="B6" s="28" t="s">
        <v>1484</v>
      </c>
      <c r="C6" s="28" t="s">
        <v>1485</v>
      </c>
      <c r="D6" s="28" t="s">
        <v>1486</v>
      </c>
      <c r="E6" s="28" t="s">
        <v>10</v>
      </c>
      <c r="F6" s="29">
        <f>VLOOKUP(N6,Revistas!$B$2:$H$63971,2,FALSE)</f>
        <v>1.3129999999999999</v>
      </c>
      <c r="G6" s="29" t="str">
        <f>VLOOKUP(N6,Revistas!$B$2:$H$63971,3,FALSE)</f>
        <v>Q3</v>
      </c>
      <c r="H6" s="29" t="str">
        <f>VLOOKUP(N6,Revistas!$B$2:$H$63971,4,FALSE)</f>
        <v>SURGERY</v>
      </c>
      <c r="I6" s="29" t="str">
        <f>VLOOKUP(N6,Revistas!$B$2:$H$63971,5,FALSE)</f>
        <v>127/196</v>
      </c>
      <c r="J6" s="29" t="str">
        <f>VLOOKUP(N6,Revistas!$B$2:$H$63971,6,FALSE)</f>
        <v>NO</v>
      </c>
      <c r="K6" s="28" t="s">
        <v>1487</v>
      </c>
      <c r="L6" s="28" t="s">
        <v>1488</v>
      </c>
      <c r="M6" s="29">
        <v>1</v>
      </c>
      <c r="N6" s="29" t="s">
        <v>1489</v>
      </c>
      <c r="O6" s="29" t="s">
        <v>224</v>
      </c>
      <c r="P6" s="29">
        <v>2018</v>
      </c>
      <c r="Q6" s="29">
        <v>28</v>
      </c>
      <c r="R6" s="29">
        <v>1</v>
      </c>
      <c r="S6" s="29">
        <v>1</v>
      </c>
      <c r="T6" s="29">
        <v>5</v>
      </c>
      <c r="U6" s="29">
        <v>28709163</v>
      </c>
    </row>
    <row r="7" spans="2:30" x14ac:dyDescent="0.25">
      <c r="B7" s="28" t="s">
        <v>1497</v>
      </c>
      <c r="C7" s="28" t="s">
        <v>1498</v>
      </c>
      <c r="D7" s="28" t="s">
        <v>1486</v>
      </c>
      <c r="E7" s="28" t="s">
        <v>10</v>
      </c>
      <c r="F7" s="29">
        <f>VLOOKUP(N7,Revistas!$B$2:$H$63971,2,FALSE)</f>
        <v>1.3129999999999999</v>
      </c>
      <c r="G7" s="29" t="str">
        <f>VLOOKUP(N7,Revistas!$B$2:$H$63971,3,FALSE)</f>
        <v>Q3</v>
      </c>
      <c r="H7" s="29" t="str">
        <f>VLOOKUP(N7,Revistas!$B$2:$H$63971,4,FALSE)</f>
        <v>SURGERY</v>
      </c>
      <c r="I7" s="29" t="str">
        <f>VLOOKUP(N7,Revistas!$B$2:$H$63971,5,FALSE)</f>
        <v>127/196</v>
      </c>
      <c r="J7" s="29" t="str">
        <f>VLOOKUP(N7,Revistas!$B$2:$H$63971,6,FALSE)</f>
        <v>NO</v>
      </c>
      <c r="K7" s="28" t="s">
        <v>1499</v>
      </c>
      <c r="L7" s="28" t="s">
        <v>1500</v>
      </c>
      <c r="M7" s="29">
        <v>0</v>
      </c>
      <c r="N7" s="29" t="s">
        <v>1489</v>
      </c>
      <c r="O7" s="29" t="s">
        <v>224</v>
      </c>
      <c r="P7" s="29">
        <v>2018</v>
      </c>
      <c r="Q7" s="29">
        <v>28</v>
      </c>
      <c r="R7" s="29">
        <v>1</v>
      </c>
      <c r="S7" s="29">
        <v>101</v>
      </c>
      <c r="T7" s="29">
        <v>104</v>
      </c>
      <c r="U7" s="29">
        <v>28946166</v>
      </c>
    </row>
    <row r="8" spans="2:30" x14ac:dyDescent="0.25">
      <c r="B8" s="28" t="s">
        <v>1163</v>
      </c>
      <c r="C8" s="28" t="s">
        <v>1397</v>
      </c>
      <c r="D8" s="28" t="s">
        <v>2297</v>
      </c>
      <c r="E8" s="28" t="s">
        <v>10</v>
      </c>
      <c r="F8" s="29" t="str">
        <f>VLOOKUP(N8,Revistas!$B$2:$H$63971,2,FALSE)</f>
        <v>NO TIENE</v>
      </c>
      <c r="G8" s="29" t="str">
        <f>VLOOKUP(N8,Revistas!$B$2:$H$63971,3,FALSE)</f>
        <v>NO TIENE</v>
      </c>
      <c r="H8" s="29" t="str">
        <f>VLOOKUP(N8,Revistas!$B$2:$H$63971,4,FALSE)</f>
        <v>NO TIENE</v>
      </c>
      <c r="I8" s="29" t="str">
        <f>VLOOKUP(N8,Revistas!$B$2:$H$63971,5,FALSE)</f>
        <v>NO TIENE</v>
      </c>
      <c r="J8" s="29" t="str">
        <f>VLOOKUP(N8,Revistas!$B$2:$H$63971,6,FALSE)</f>
        <v>NO</v>
      </c>
      <c r="K8" s="28" t="s">
        <v>1165</v>
      </c>
      <c r="L8" s="28"/>
      <c r="M8" s="29" t="s">
        <v>140</v>
      </c>
      <c r="N8" s="29" t="s">
        <v>1166</v>
      </c>
      <c r="O8" s="29" t="s">
        <v>1164</v>
      </c>
      <c r="P8" s="29">
        <v>2018</v>
      </c>
      <c r="Q8" s="29">
        <v>31</v>
      </c>
      <c r="R8" s="29">
        <v>1</v>
      </c>
      <c r="S8" s="29">
        <v>15</v>
      </c>
      <c r="T8" s="29">
        <v>20</v>
      </c>
      <c r="U8" s="29">
        <v>29419953</v>
      </c>
      <c r="AD8" s="24"/>
    </row>
    <row r="9" spans="2:30" x14ac:dyDescent="0.25">
      <c r="B9" s="28" t="s">
        <v>1510</v>
      </c>
      <c r="C9" s="28" t="s">
        <v>1512</v>
      </c>
      <c r="D9" s="28" t="s">
        <v>2297</v>
      </c>
      <c r="E9" s="28" t="s">
        <v>10</v>
      </c>
      <c r="F9" s="29" t="str">
        <f>VLOOKUP(N9,Revistas!$B$2:$H$63971,2,FALSE)</f>
        <v>NO TIENE</v>
      </c>
      <c r="G9" s="29" t="str">
        <f>VLOOKUP(N9,Revistas!$B$2:$H$63971,3,FALSE)</f>
        <v>NO TIENE</v>
      </c>
      <c r="H9" s="29" t="str">
        <f>VLOOKUP(N9,Revistas!$B$2:$H$63971,4,FALSE)</f>
        <v>NO TIENE</v>
      </c>
      <c r="I9" s="29" t="str">
        <f>VLOOKUP(N9,Revistas!$B$2:$H$63971,5,FALSE)</f>
        <v>NO TIENE</v>
      </c>
      <c r="J9" s="29" t="str">
        <f>VLOOKUP(N9,Revistas!$B$2:$H$63971,6,FALSE)</f>
        <v>NO</v>
      </c>
      <c r="K9" s="28" t="s">
        <v>1165</v>
      </c>
      <c r="L9" s="28"/>
      <c r="M9" s="29" t="s">
        <v>140</v>
      </c>
      <c r="N9" s="29" t="s">
        <v>1166</v>
      </c>
      <c r="O9" s="29" t="s">
        <v>1509</v>
      </c>
      <c r="P9" s="29">
        <v>2018</v>
      </c>
      <c r="Q9" s="29">
        <v>31</v>
      </c>
      <c r="R9" s="29">
        <v>1</v>
      </c>
      <c r="S9" s="29">
        <v>25</v>
      </c>
      <c r="T9" s="29">
        <v>28</v>
      </c>
      <c r="U9" s="29">
        <v>29419955</v>
      </c>
      <c r="AD9" s="24"/>
    </row>
    <row r="10" spans="2:30" x14ac:dyDescent="0.25">
      <c r="B10" s="28" t="s">
        <v>1508</v>
      </c>
      <c r="C10" s="28" t="s">
        <v>1511</v>
      </c>
      <c r="D10" s="28" t="s">
        <v>2297</v>
      </c>
      <c r="E10" s="28" t="s">
        <v>10</v>
      </c>
      <c r="F10" s="29" t="str">
        <f>VLOOKUP(N10,Revistas!$B$2:$H$63971,2,FALSE)</f>
        <v>NO TIENE</v>
      </c>
      <c r="G10" s="29" t="str">
        <f>VLOOKUP(N10,Revistas!$B$2:$H$63971,3,FALSE)</f>
        <v>NO TIENE</v>
      </c>
      <c r="H10" s="29" t="str">
        <f>VLOOKUP(N10,Revistas!$B$2:$H$63971,4,FALSE)</f>
        <v>NO TIENE</v>
      </c>
      <c r="I10" s="29" t="str">
        <f>VLOOKUP(N10,Revistas!$B$2:$H$63971,5,FALSE)</f>
        <v>NO TIENE</v>
      </c>
      <c r="J10" s="29" t="str">
        <f>VLOOKUP(N10,Revistas!$B$2:$H$63971,6,FALSE)</f>
        <v>NO</v>
      </c>
      <c r="K10" s="28" t="s">
        <v>1165</v>
      </c>
      <c r="L10" s="28"/>
      <c r="M10" s="29" t="s">
        <v>140</v>
      </c>
      <c r="N10" s="29" t="s">
        <v>1166</v>
      </c>
      <c r="O10" s="29" t="s">
        <v>1509</v>
      </c>
      <c r="P10" s="29">
        <v>2018</v>
      </c>
      <c r="Q10" s="29">
        <v>31</v>
      </c>
      <c r="R10" s="29">
        <v>1</v>
      </c>
      <c r="S10" s="29">
        <v>8</v>
      </c>
      <c r="T10" s="29">
        <v>14</v>
      </c>
      <c r="U10" s="29">
        <v>29419952</v>
      </c>
      <c r="AD10" s="24"/>
    </row>
    <row r="12" spans="2:30" hidden="1" x14ac:dyDescent="0.25"/>
    <row r="13" spans="2:30" hidden="1" x14ac:dyDescent="0.25"/>
    <row r="14" spans="2:30" hidden="1" x14ac:dyDescent="0.25"/>
    <row r="15" spans="2:30" hidden="1" x14ac:dyDescent="0.25"/>
    <row r="16" spans="2:30"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9</v>
      </c>
      <c r="D371" s="15" t="s">
        <v>10</v>
      </c>
      <c r="E371" s="16">
        <f>DSUM(A1:U366,F1,D370:D371)</f>
        <v>6.4329999999999989</v>
      </c>
      <c r="F371" s="16" t="s">
        <v>10</v>
      </c>
      <c r="G371" s="16" t="s">
        <v>1638</v>
      </c>
      <c r="H371" s="16">
        <f>DCOUNTA(A1:U366,G1,F370:G371)</f>
        <v>0</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9</v>
      </c>
      <c r="D390" s="19" t="s">
        <v>4699</v>
      </c>
      <c r="E390" s="19">
        <f>E371</f>
        <v>6.4329999999999989</v>
      </c>
      <c r="F390" s="18">
        <f>H371</f>
        <v>0</v>
      </c>
      <c r="G390" s="18">
        <f>K371</f>
        <v>0</v>
      </c>
      <c r="H390" s="16"/>
      <c r="I390" s="16"/>
      <c r="J390" s="16"/>
      <c r="K390" s="16"/>
      <c r="L390" s="16"/>
      <c r="M390" s="16"/>
      <c r="N390" s="16"/>
      <c r="O390" s="17"/>
      <c r="P390" s="16"/>
      <c r="Q390" s="16"/>
      <c r="R390" s="16"/>
      <c r="S390" s="16"/>
      <c r="T390" s="16"/>
      <c r="U390" s="16"/>
    </row>
    <row r="391" spans="2:52" s="15" customFormat="1" ht="15.75" x14ac:dyDescent="0.3">
      <c r="C391" s="20"/>
      <c r="D391" s="25" t="s">
        <v>4704</v>
      </c>
      <c r="E391" s="25">
        <f>E390</f>
        <v>6.4329999999999989</v>
      </c>
      <c r="F391" s="20"/>
      <c r="G391" s="16"/>
      <c r="H391" s="16"/>
      <c r="I391" s="16"/>
      <c r="J391" s="16"/>
      <c r="K391" s="16"/>
      <c r="L391" s="16"/>
      <c r="M391" s="16"/>
      <c r="N391" s="16"/>
      <c r="O391" s="17"/>
      <c r="P391" s="16"/>
      <c r="Q391" s="16"/>
      <c r="R391" s="16"/>
      <c r="S391" s="16"/>
      <c r="T391" s="16"/>
      <c r="U391" s="16"/>
    </row>
    <row r="392" spans="2:52" s="15" customFormat="1" ht="15.75" x14ac:dyDescent="0.3">
      <c r="C392" s="20"/>
      <c r="D392" s="25" t="s">
        <v>4705</v>
      </c>
      <c r="E392" s="25">
        <f>E390</f>
        <v>6.4329999999999989</v>
      </c>
      <c r="F392" s="16"/>
      <c r="G392" s="16"/>
      <c r="H392" s="16"/>
      <c r="I392" s="16"/>
      <c r="J392" s="16"/>
      <c r="K392" s="16"/>
      <c r="L392" s="16"/>
      <c r="M392" s="16"/>
      <c r="N392" s="16"/>
      <c r="O392" s="16"/>
      <c r="P392" s="16"/>
      <c r="Q392" s="16"/>
      <c r="R392" s="16"/>
      <c r="S392" s="16"/>
      <c r="T392" s="16"/>
      <c r="U392" s="16"/>
    </row>
    <row r="398" spans="2:52" x14ac:dyDescent="0.25">
      <c r="C398" s="15"/>
    </row>
  </sheetData>
  <sortState ref="B2:U11">
    <sortCondition ref="B2:B365"/>
  </sortState>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AZ399"/>
  <sheetViews>
    <sheetView workbookViewId="0">
      <selection activeCell="B365" sqref="B1:U365"/>
    </sheetView>
  </sheetViews>
  <sheetFormatPr baseColWidth="10" defaultRowHeight="15" x14ac:dyDescent="0.25"/>
  <cols>
    <col min="1" max="3" width="11.42578125" style="21"/>
    <col min="4" max="4" width="34.140625" style="21" customWidth="1"/>
    <col min="5" max="5" width="12.57031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49"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49" x14ac:dyDescent="0.25">
      <c r="B2" s="28" t="s">
        <v>1519</v>
      </c>
      <c r="C2" s="28" t="s">
        <v>1518</v>
      </c>
      <c r="D2" s="28" t="s">
        <v>1524</v>
      </c>
      <c r="E2" s="28" t="s">
        <v>10</v>
      </c>
      <c r="F2" s="29">
        <f>VLOOKUP(N2,Revistas!$B$2:$H$63971,2,FALSE)</f>
        <v>3.0550000000000002</v>
      </c>
      <c r="G2" s="29" t="str">
        <f>VLOOKUP(N2,Revistas!$B$2:$H$63971,3,FALSE)</f>
        <v>Q1</v>
      </c>
      <c r="H2" s="29" t="str">
        <f>VLOOKUP(N2,Revistas!$B$2:$H$63971,4,FALSE)</f>
        <v>ORTHOPEDICS - SCIE</v>
      </c>
      <c r="I2" s="29" t="str">
        <f>VLOOKUP(N2,Revistas!$B$2:$H$63971,5,FALSE)</f>
        <v>9 DE 76</v>
      </c>
      <c r="J2" s="29" t="str">
        <f>VLOOKUP(N2,Revistas!$B$2:$H$63971,6,FALSE)</f>
        <v>NO</v>
      </c>
      <c r="K2" s="28" t="s">
        <v>1522</v>
      </c>
      <c r="L2" s="28"/>
      <c r="M2" s="29" t="s">
        <v>140</v>
      </c>
      <c r="N2" s="29" t="s">
        <v>1523</v>
      </c>
      <c r="O2" s="29" t="s">
        <v>1521</v>
      </c>
      <c r="P2" s="29">
        <v>2018</v>
      </c>
      <c r="Q2" s="29">
        <v>33</v>
      </c>
      <c r="R2" s="29">
        <v>4</v>
      </c>
      <c r="S2" s="29" t="s">
        <v>1520</v>
      </c>
      <c r="T2" s="29"/>
      <c r="U2" s="29">
        <v>29221842</v>
      </c>
    </row>
    <row r="3" spans="2:49" x14ac:dyDescent="0.25">
      <c r="B3" s="28" t="s">
        <v>970</v>
      </c>
      <c r="C3" s="28" t="s">
        <v>969</v>
      </c>
      <c r="D3" s="28" t="s">
        <v>939</v>
      </c>
      <c r="E3" s="28" t="s">
        <v>10</v>
      </c>
      <c r="F3" s="29" t="str">
        <f>VLOOKUP(N3,Revistas!$B$2:$H$63971,2,FALSE)</f>
        <v>NO TIENE</v>
      </c>
      <c r="G3" s="29" t="str">
        <f>VLOOKUP(N3,Revistas!$B$2:$H$63971,3,FALSE)</f>
        <v>NO TIENE</v>
      </c>
      <c r="H3" s="29" t="str">
        <f>VLOOKUP(N3,Revistas!$B$2:$H$63971,4,FALSE)</f>
        <v>NO TIENE</v>
      </c>
      <c r="I3" s="29" t="str">
        <f>VLOOKUP(N3,Revistas!$B$2:$H$63971,5,FALSE)</f>
        <v>NO TIENE</v>
      </c>
      <c r="J3" s="29" t="str">
        <f>VLOOKUP(N3,Revistas!$B$2:$H$63971,6,FALSE)</f>
        <v>NO</v>
      </c>
      <c r="K3" s="28" t="s">
        <v>972</v>
      </c>
      <c r="L3" s="28"/>
      <c r="M3" s="29" t="s">
        <v>140</v>
      </c>
      <c r="N3" s="29" t="s">
        <v>942</v>
      </c>
      <c r="O3" s="29" t="s">
        <v>971</v>
      </c>
      <c r="P3" s="29">
        <v>2018</v>
      </c>
      <c r="Q3" s="29"/>
      <c r="R3" s="29"/>
      <c r="S3" s="29"/>
      <c r="T3" s="29"/>
      <c r="U3" s="29">
        <v>29426794</v>
      </c>
    </row>
    <row r="4" spans="2:49" x14ac:dyDescent="0.25">
      <c r="B4" s="28" t="s">
        <v>1513</v>
      </c>
      <c r="C4" s="28" t="s">
        <v>1514</v>
      </c>
      <c r="D4" s="28" t="s">
        <v>56</v>
      </c>
      <c r="E4" s="28" t="s">
        <v>149</v>
      </c>
      <c r="F4" s="29">
        <f>VLOOKUP(N4,Revistas!$B$2:$H$63971,2,FALSE)</f>
        <v>4.2590000000000003</v>
      </c>
      <c r="G4" s="29" t="str">
        <f>VLOOKUP(N4,Revistas!$B$2:$H$63971,3,FALSE)</f>
        <v>Q1</v>
      </c>
      <c r="H4" s="29" t="str">
        <f>VLOOKUP(N4,Revistas!$B$2:$H$63971,4,FALSE)</f>
        <v>MULTIDISCIPLINARY SCIENCES</v>
      </c>
      <c r="I4" s="29" t="str">
        <f>VLOOKUP(N4,Revistas!$B$2:$H$63971,5,FALSE)</f>
        <v>10 DE 64</v>
      </c>
      <c r="J4" s="29" t="str">
        <f>VLOOKUP(N4,Revistas!$B$2:$H$63971,6,FALSE)</f>
        <v>NO</v>
      </c>
      <c r="K4" s="28" t="s">
        <v>1515</v>
      </c>
      <c r="L4" s="28" t="s">
        <v>1516</v>
      </c>
      <c r="M4" s="29">
        <v>0</v>
      </c>
      <c r="N4" s="29" t="s">
        <v>59</v>
      </c>
      <c r="O4" s="30">
        <v>38777</v>
      </c>
      <c r="P4" s="29">
        <v>2018</v>
      </c>
      <c r="Q4" s="29">
        <v>8</v>
      </c>
      <c r="R4" s="29"/>
      <c r="S4" s="29"/>
      <c r="T4" s="29">
        <v>4278</v>
      </c>
      <c r="U4" s="29"/>
      <c r="AW4" s="24"/>
    </row>
    <row r="5" spans="2:49" x14ac:dyDescent="0.25">
      <c r="B5" s="28" t="s">
        <v>1513</v>
      </c>
      <c r="C5" s="28" t="s">
        <v>1517</v>
      </c>
      <c r="D5" s="28" t="s">
        <v>56</v>
      </c>
      <c r="E5" s="28" t="s">
        <v>149</v>
      </c>
      <c r="F5" s="29">
        <f>VLOOKUP(N5,Revistas!$B$2:$H$63971,2,FALSE)</f>
        <v>4.2590000000000003</v>
      </c>
      <c r="G5" s="29" t="str">
        <f>VLOOKUP(N5,Revistas!$B$2:$H$63971,3,FALSE)</f>
        <v>Q1</v>
      </c>
      <c r="H5" s="29" t="str">
        <f>VLOOKUP(N5,Revistas!$B$2:$H$63971,4,FALSE)</f>
        <v>MULTIDISCIPLINARY SCIENCES</v>
      </c>
      <c r="I5" s="29" t="str">
        <f>VLOOKUP(N5,Revistas!$B$2:$H$63971,5,FALSE)</f>
        <v>10 DE 64</v>
      </c>
      <c r="J5" s="29" t="str">
        <f>VLOOKUP(N5,Revistas!$B$2:$H$63971,6,FALSE)</f>
        <v>NO</v>
      </c>
      <c r="K5" s="28" t="s">
        <v>1515</v>
      </c>
      <c r="L5" s="28" t="s">
        <v>1516</v>
      </c>
      <c r="M5" s="29">
        <v>0</v>
      </c>
      <c r="N5" s="29" t="s">
        <v>59</v>
      </c>
      <c r="O5" s="29" t="s">
        <v>454</v>
      </c>
      <c r="P5" s="29">
        <v>2018</v>
      </c>
      <c r="Q5" s="29">
        <v>8</v>
      </c>
      <c r="R5" s="29"/>
      <c r="S5" s="29"/>
      <c r="T5" s="29">
        <v>364</v>
      </c>
      <c r="U5" s="29"/>
      <c r="AW5" s="24"/>
    </row>
    <row r="7" spans="2:49" hidden="1" x14ac:dyDescent="0.25"/>
    <row r="8" spans="2:49" hidden="1" x14ac:dyDescent="0.25"/>
    <row r="9" spans="2:49" hidden="1" x14ac:dyDescent="0.25"/>
    <row r="10" spans="2:49" hidden="1" x14ac:dyDescent="0.25"/>
    <row r="11" spans="2:49" hidden="1" x14ac:dyDescent="0.25"/>
    <row r="12" spans="2:49" hidden="1" x14ac:dyDescent="0.25"/>
    <row r="13" spans="2:49" hidden="1" x14ac:dyDescent="0.25"/>
    <row r="14" spans="2:49" hidden="1" x14ac:dyDescent="0.25"/>
    <row r="15" spans="2:49" hidden="1" x14ac:dyDescent="0.25"/>
    <row r="16" spans="2:49"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2</v>
      </c>
      <c r="D371" s="15" t="s">
        <v>10</v>
      </c>
      <c r="E371" s="16">
        <f>DSUM(A1:U366,F1,D370:D371)</f>
        <v>3.0550000000000002</v>
      </c>
      <c r="F371" s="16" t="s">
        <v>10</v>
      </c>
      <c r="G371" s="16" t="s">
        <v>1638</v>
      </c>
      <c r="H371" s="16">
        <f>DCOUNTA(A1:U366,G1,F370:G371)</f>
        <v>1</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2</v>
      </c>
      <c r="D377" s="15" t="s">
        <v>149</v>
      </c>
      <c r="E377" s="16">
        <f>DSUM(A1:U366,F1,D376:D377)</f>
        <v>8.5180000000000007</v>
      </c>
      <c r="F377" s="16" t="s">
        <v>149</v>
      </c>
      <c r="G377" s="16" t="s">
        <v>1638</v>
      </c>
      <c r="H377" s="16">
        <f>DCOUNTA(A1:U366,G1,F376:G377)</f>
        <v>2</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2</v>
      </c>
      <c r="D390" s="19" t="s">
        <v>4699</v>
      </c>
      <c r="E390" s="19">
        <f>E371</f>
        <v>3.0550000000000002</v>
      </c>
      <c r="F390" s="18">
        <f>H371</f>
        <v>1</v>
      </c>
      <c r="G390" s="18">
        <f>K371</f>
        <v>0</v>
      </c>
      <c r="H390" s="16"/>
      <c r="I390" s="16"/>
      <c r="J390" s="16"/>
      <c r="K390" s="16"/>
      <c r="L390" s="16"/>
      <c r="M390" s="16"/>
      <c r="N390" s="16"/>
      <c r="O390" s="17"/>
      <c r="P390" s="16"/>
      <c r="Q390" s="16"/>
      <c r="R390" s="16"/>
      <c r="S390" s="16"/>
      <c r="T390" s="16"/>
      <c r="U390" s="16"/>
    </row>
    <row r="391" spans="2:52" s="15" customFormat="1" ht="15.75" x14ac:dyDescent="0.3">
      <c r="C391" s="18">
        <f>C377</f>
        <v>2</v>
      </c>
      <c r="D391" s="19" t="s">
        <v>4701</v>
      </c>
      <c r="E391" s="19">
        <f>E377</f>
        <v>8.5180000000000007</v>
      </c>
      <c r="F391" s="18">
        <f>H377</f>
        <v>2</v>
      </c>
      <c r="G391" s="18">
        <f>K377</f>
        <v>0</v>
      </c>
      <c r="H391" s="16"/>
      <c r="I391" s="16"/>
      <c r="J391" s="16"/>
      <c r="K391" s="16"/>
      <c r="L391" s="16"/>
      <c r="M391" s="16"/>
      <c r="N391" s="16"/>
      <c r="O391" s="17"/>
      <c r="P391" s="16"/>
      <c r="Q391" s="16"/>
      <c r="R391" s="16"/>
      <c r="S391" s="16"/>
      <c r="T391" s="16"/>
      <c r="U391" s="16"/>
    </row>
    <row r="392" spans="2:52" s="15" customFormat="1" ht="15.75" x14ac:dyDescent="0.3">
      <c r="C392" s="20"/>
      <c r="D392" s="25" t="s">
        <v>4704</v>
      </c>
      <c r="E392" s="25">
        <f>E390</f>
        <v>3.0550000000000002</v>
      </c>
      <c r="F392" s="20"/>
      <c r="G392" s="16"/>
      <c r="H392" s="16"/>
      <c r="I392" s="16"/>
      <c r="J392" s="16"/>
      <c r="K392" s="16"/>
      <c r="L392" s="16"/>
      <c r="M392" s="16"/>
      <c r="N392" s="16"/>
      <c r="O392" s="17"/>
      <c r="P392" s="16"/>
      <c r="Q392" s="16"/>
      <c r="R392" s="16"/>
      <c r="S392" s="16"/>
      <c r="T392" s="16"/>
      <c r="U392" s="16"/>
    </row>
    <row r="393" spans="2:52" s="15" customFormat="1" ht="15.75" x14ac:dyDescent="0.3">
      <c r="C393" s="20"/>
      <c r="D393" s="25" t="s">
        <v>4705</v>
      </c>
      <c r="E393" s="25">
        <f>E390+E391</f>
        <v>11.573</v>
      </c>
      <c r="F393" s="16"/>
      <c r="G393" s="16"/>
      <c r="H393" s="16"/>
      <c r="I393" s="16"/>
      <c r="J393" s="16"/>
      <c r="K393" s="16"/>
      <c r="L393" s="16"/>
      <c r="M393" s="16"/>
      <c r="N393" s="16"/>
      <c r="O393" s="16"/>
      <c r="P393" s="16"/>
      <c r="Q393" s="16"/>
      <c r="R393" s="16"/>
      <c r="S393" s="16"/>
      <c r="T393" s="16"/>
      <c r="U393" s="16"/>
    </row>
    <row r="399" spans="2:52" x14ac:dyDescent="0.25">
      <c r="C399" s="15"/>
    </row>
  </sheetData>
  <sortState ref="B2:U6">
    <sortCondition ref="B2:B365"/>
  </sortState>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AZ398"/>
  <sheetViews>
    <sheetView workbookViewId="0">
      <selection activeCell="B365" sqref="B1:U365"/>
    </sheetView>
  </sheetViews>
  <sheetFormatPr baseColWidth="10" defaultRowHeight="15" x14ac:dyDescent="0.25"/>
  <cols>
    <col min="1" max="3" width="11.42578125" style="21"/>
    <col min="4" max="4" width="34.140625" style="21" customWidth="1"/>
    <col min="5" max="5" width="11.42578125" style="2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1525</v>
      </c>
      <c r="C2" s="28" t="s">
        <v>1526</v>
      </c>
      <c r="D2" s="28" t="s">
        <v>1527</v>
      </c>
      <c r="E2" s="28" t="s">
        <v>10</v>
      </c>
      <c r="F2" s="29">
        <f>VLOOKUP(N2,Revistas!$B$2:$H$63971,2,FALSE)</f>
        <v>5.0519999999999996</v>
      </c>
      <c r="G2" s="29" t="str">
        <f>VLOOKUP(N2,Revistas!$B$2:$H$63971,3,FALSE)</f>
        <v>Q1</v>
      </c>
      <c r="H2" s="29" t="str">
        <f>VLOOKUP(N2,Revistas!$B$2:$H$63971,4,FALSE)</f>
        <v>OPHTHALMOLOGY - SCIE</v>
      </c>
      <c r="I2" s="29" t="str">
        <f>VLOOKUP(N2,Revistas!$B$2:$H$63971,5,FALSE)</f>
        <v>4 DE 59</v>
      </c>
      <c r="J2" s="29" t="str">
        <f>VLOOKUP(N2,Revistas!$B$2:$H$63971,6,FALSE)</f>
        <v>SI</v>
      </c>
      <c r="K2" s="28" t="s">
        <v>1528</v>
      </c>
      <c r="L2" s="28" t="s">
        <v>1529</v>
      </c>
      <c r="M2" s="29">
        <v>0</v>
      </c>
      <c r="N2" s="29" t="s">
        <v>1530</v>
      </c>
      <c r="O2" s="29" t="s">
        <v>224</v>
      </c>
      <c r="P2" s="29">
        <v>2018</v>
      </c>
      <c r="Q2" s="29">
        <v>186</v>
      </c>
      <c r="R2" s="29"/>
      <c r="S2" s="29">
        <v>47</v>
      </c>
      <c r="T2" s="29">
        <v>58</v>
      </c>
      <c r="U2" s="29">
        <v>29103962</v>
      </c>
    </row>
    <row r="3" spans="2:21" x14ac:dyDescent="0.25">
      <c r="B3" s="28" t="s">
        <v>1143</v>
      </c>
      <c r="C3" s="28" t="s">
        <v>1142</v>
      </c>
      <c r="D3" s="28" t="s">
        <v>1139</v>
      </c>
      <c r="E3" s="28" t="s">
        <v>10</v>
      </c>
      <c r="F3" s="29">
        <f>VLOOKUP(N3,Revistas!$B$2:$H$63971,2,FALSE)</f>
        <v>0.32300000000000001</v>
      </c>
      <c r="G3" s="29" t="str">
        <f>VLOOKUP(N3,Revistas!$B$2:$H$63971,3,FALSE)</f>
        <v>Q4</v>
      </c>
      <c r="H3" s="29" t="str">
        <f>VLOOKUP(N3,Revistas!$B$2:$H$63971,4,FALSE)</f>
        <v>UROLOGY &amp; NEPHROLOGY - SCIE</v>
      </c>
      <c r="I3" s="29" t="str">
        <f>VLOOKUP(N3,Revistas!$B$2:$H$63971,5,FALSE)</f>
        <v>73/76</v>
      </c>
      <c r="J3" s="29" t="str">
        <f>VLOOKUP(N3,Revistas!$B$2:$H$63971,6,FALSE)</f>
        <v>NO</v>
      </c>
      <c r="K3" s="28" t="s">
        <v>1144</v>
      </c>
      <c r="L3" s="28"/>
      <c r="M3" s="29" t="s">
        <v>140</v>
      </c>
      <c r="N3" s="29" t="s">
        <v>1141</v>
      </c>
      <c r="O3" s="29" t="s">
        <v>124</v>
      </c>
      <c r="P3" s="29">
        <v>2018</v>
      </c>
      <c r="Q3" s="29">
        <v>71</v>
      </c>
      <c r="R3" s="29">
        <v>2</v>
      </c>
      <c r="S3" s="29">
        <v>208</v>
      </c>
      <c r="T3" s="29">
        <v>211</v>
      </c>
      <c r="U3" s="29">
        <v>29521268</v>
      </c>
    </row>
    <row r="4" spans="2:21" x14ac:dyDescent="0.25">
      <c r="B4" s="28" t="s">
        <v>1532</v>
      </c>
      <c r="C4" s="28" t="s">
        <v>1531</v>
      </c>
      <c r="D4" s="28" t="s">
        <v>1533</v>
      </c>
      <c r="E4" s="28" t="s">
        <v>10</v>
      </c>
      <c r="F4" s="29">
        <f>VLOOKUP(N4,Revistas!$B$2:$H$63971,2,FALSE)</f>
        <v>1.161</v>
      </c>
      <c r="G4" s="29" t="str">
        <f>VLOOKUP(N4,Revistas!$B$2:$H$63971,3,FALSE)</f>
        <v>Q4</v>
      </c>
      <c r="H4" s="29" t="str">
        <f>VLOOKUP(N4,Revistas!$B$2:$H$63971,4,FALSE)</f>
        <v>MEDICAL LABORATORY TECHNOLOGY - SCIE;</v>
      </c>
      <c r="I4" s="29" t="str">
        <f>VLOOKUP(N4,Revistas!$B$2:$H$63971,5,FALSE)</f>
        <v>23/30</v>
      </c>
      <c r="J4" s="29" t="str">
        <f>VLOOKUP(N4,Revistas!$B$2:$H$63971,6,FALSE)</f>
        <v>NO</v>
      </c>
      <c r="K4" s="28" t="s">
        <v>1534</v>
      </c>
      <c r="L4" s="28"/>
      <c r="M4" s="29" t="s">
        <v>140</v>
      </c>
      <c r="N4" s="29" t="s">
        <v>1535</v>
      </c>
      <c r="O4" s="29" t="s">
        <v>645</v>
      </c>
      <c r="P4" s="29">
        <v>2018</v>
      </c>
      <c r="Q4" s="29"/>
      <c r="R4" s="29"/>
      <c r="S4" s="29"/>
      <c r="T4" s="29"/>
      <c r="U4" s="29">
        <v>29536667</v>
      </c>
    </row>
    <row r="6" spans="2:21" hidden="1" x14ac:dyDescent="0.25"/>
    <row r="7" spans="2:21" hidden="1" x14ac:dyDescent="0.25"/>
    <row r="8" spans="2:21" hidden="1" x14ac:dyDescent="0.25"/>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3</v>
      </c>
      <c r="D371" s="15" t="s">
        <v>10</v>
      </c>
      <c r="E371" s="16">
        <f>DSUM(A1:U366,F1,D370:D371)</f>
        <v>6.5359999999999996</v>
      </c>
      <c r="F371" s="16" t="s">
        <v>10</v>
      </c>
      <c r="G371" s="16" t="s">
        <v>1638</v>
      </c>
      <c r="H371" s="16">
        <f>DCOUNTA(A1:U366,G1,F370:G371)</f>
        <v>1</v>
      </c>
      <c r="I371" s="16" t="s">
        <v>10</v>
      </c>
      <c r="J371" s="16" t="s">
        <v>1592</v>
      </c>
      <c r="K371" s="16">
        <f>DCOUNTA(A1:U366,J1,I370:J371)</f>
        <v>1</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3</v>
      </c>
      <c r="D390" s="19" t="s">
        <v>4699</v>
      </c>
      <c r="E390" s="19">
        <f>E371</f>
        <v>6.5359999999999996</v>
      </c>
      <c r="F390" s="18">
        <f>H371</f>
        <v>1</v>
      </c>
      <c r="G390" s="18">
        <f>K371</f>
        <v>1</v>
      </c>
      <c r="H390" s="16"/>
      <c r="I390" s="16"/>
      <c r="J390" s="16"/>
      <c r="K390" s="16"/>
      <c r="L390" s="16"/>
      <c r="M390" s="16"/>
      <c r="N390" s="16"/>
      <c r="O390" s="17"/>
      <c r="P390" s="16"/>
      <c r="Q390" s="16"/>
      <c r="R390" s="16"/>
      <c r="S390" s="16"/>
      <c r="T390" s="16"/>
      <c r="U390" s="16"/>
    </row>
    <row r="391" spans="2:52" s="15" customFormat="1" ht="15.75" x14ac:dyDescent="0.3">
      <c r="C391" s="20"/>
      <c r="D391" s="25" t="s">
        <v>4704</v>
      </c>
      <c r="E391" s="25">
        <f>E390</f>
        <v>6.5359999999999996</v>
      </c>
      <c r="F391" s="20"/>
      <c r="G391" s="16"/>
      <c r="H391" s="16"/>
      <c r="I391" s="16"/>
      <c r="J391" s="16"/>
      <c r="K391" s="16"/>
      <c r="L391" s="16"/>
      <c r="M391" s="16"/>
      <c r="N391" s="16"/>
      <c r="O391" s="17"/>
      <c r="P391" s="16"/>
      <c r="Q391" s="16"/>
      <c r="R391" s="16"/>
      <c r="S391" s="16"/>
      <c r="T391" s="16"/>
      <c r="U391" s="16"/>
    </row>
    <row r="392" spans="2:52" s="15" customFormat="1" ht="15.75" x14ac:dyDescent="0.3">
      <c r="C392" s="20"/>
      <c r="D392" s="25" t="s">
        <v>4705</v>
      </c>
      <c r="E392" s="25">
        <f>E390</f>
        <v>6.5359999999999996</v>
      </c>
      <c r="F392" s="16"/>
      <c r="G392" s="16"/>
      <c r="H392" s="16"/>
      <c r="I392" s="16"/>
      <c r="J392" s="16"/>
      <c r="K392" s="16"/>
      <c r="L392" s="16"/>
      <c r="M392" s="16"/>
      <c r="N392" s="16"/>
      <c r="O392" s="16"/>
      <c r="P392" s="16"/>
      <c r="Q392" s="16"/>
      <c r="R392" s="16"/>
      <c r="S392" s="16"/>
      <c r="T392" s="16"/>
      <c r="U392" s="16"/>
    </row>
    <row r="398" spans="2:52" x14ac:dyDescent="0.25">
      <c r="C398" s="15"/>
    </row>
  </sheetData>
  <sortState ref="B2:U5">
    <sortCondition ref="B2:B365"/>
  </sortState>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AZ398"/>
  <sheetViews>
    <sheetView workbookViewId="0">
      <selection activeCell="B365" sqref="B1:U365"/>
    </sheetView>
  </sheetViews>
  <sheetFormatPr baseColWidth="10" defaultRowHeight="15" x14ac:dyDescent="0.25"/>
  <cols>
    <col min="1" max="3" width="11.42578125" style="21"/>
    <col min="4" max="4" width="34.140625" style="21" customWidth="1"/>
    <col min="5" max="5" width="12.8554687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1536</v>
      </c>
      <c r="C2" s="28" t="s">
        <v>1537</v>
      </c>
      <c r="D2" s="28" t="s">
        <v>1538</v>
      </c>
      <c r="E2" s="28" t="s">
        <v>10</v>
      </c>
      <c r="F2" s="29">
        <f>VLOOKUP(N2,Revistas!$B$2:$H$63971,2,FALSE)</f>
        <v>3.8149999999999999</v>
      </c>
      <c r="G2" s="29" t="str">
        <f>VLOOKUP(N2,Revistas!$B$2:$H$63971,3,FALSE)</f>
        <v>Q1</v>
      </c>
      <c r="H2" s="29" t="str">
        <f>VLOOKUP(N2,Revistas!$B$2:$H$63971,4,FALSE)</f>
        <v>PHARMACOLOGY &amp; PHARMACY - SCIE;</v>
      </c>
      <c r="I2" s="29" t="str">
        <f>VLOOKUP(N2,Revistas!$B$2:$H$63971,5,FALSE)</f>
        <v>51/256</v>
      </c>
      <c r="J2" s="29" t="str">
        <f>VLOOKUP(N2,Revistas!$B$2:$H$63971,6,FALSE)</f>
        <v>NO</v>
      </c>
      <c r="K2" s="28" t="s">
        <v>1539</v>
      </c>
      <c r="L2" s="28" t="s">
        <v>1540</v>
      </c>
      <c r="M2" s="29">
        <v>1</v>
      </c>
      <c r="N2" s="29" t="s">
        <v>1541</v>
      </c>
      <c r="O2" s="29" t="s">
        <v>73</v>
      </c>
      <c r="P2" s="29">
        <v>2018</v>
      </c>
      <c r="Q2" s="29">
        <v>18</v>
      </c>
      <c r="R2" s="29">
        <v>1</v>
      </c>
      <c r="S2" s="29">
        <v>180</v>
      </c>
      <c r="T2" s="29">
        <v>186</v>
      </c>
      <c r="U2" s="29">
        <v>28094348</v>
      </c>
    </row>
    <row r="3" spans="2:21" x14ac:dyDescent="0.25">
      <c r="B3" s="28" t="s">
        <v>1191</v>
      </c>
      <c r="C3" s="28" t="s">
        <v>1192</v>
      </c>
      <c r="D3" s="28" t="s">
        <v>1193</v>
      </c>
      <c r="E3" s="28" t="s">
        <v>10</v>
      </c>
      <c r="F3" s="29">
        <f>VLOOKUP(N3,Revistas!$B$2:$H$63971,2,FALSE)</f>
        <v>0.86</v>
      </c>
      <c r="G3" s="29" t="str">
        <f>VLOOKUP(N3,Revistas!$B$2:$H$63971,3,FALSE)</f>
        <v>Q4</v>
      </c>
      <c r="H3" s="29" t="str">
        <f>VLOOKUP(N3,Revistas!$B$2:$H$63971,4,FALSE)</f>
        <v>MEDICINE, RESEARCH &amp; EXPERIMENTAL - SCIE</v>
      </c>
      <c r="I3" s="29" t="str">
        <f>VLOOKUP(N3,Revistas!$B$2:$H$63971,5,FALSE)</f>
        <v>114/128</v>
      </c>
      <c r="J3" s="29" t="str">
        <f>VLOOKUP(N3,Revistas!$B$2:$H$63971,6,FALSE)</f>
        <v>NO</v>
      </c>
      <c r="K3" s="28" t="s">
        <v>1194</v>
      </c>
      <c r="L3" s="28" t="s">
        <v>1195</v>
      </c>
      <c r="M3" s="29">
        <v>0</v>
      </c>
      <c r="N3" s="29" t="s">
        <v>1196</v>
      </c>
      <c r="O3" s="29" t="s">
        <v>33</v>
      </c>
      <c r="P3" s="29">
        <v>2018</v>
      </c>
      <c r="Q3" s="29">
        <v>11</v>
      </c>
      <c r="R3" s="29">
        <v>2</v>
      </c>
      <c r="S3" s="29">
        <v>189</v>
      </c>
      <c r="T3" s="29">
        <v>199</v>
      </c>
      <c r="U3" s="29">
        <v>29193749</v>
      </c>
    </row>
    <row r="4" spans="2:21" x14ac:dyDescent="0.25">
      <c r="B4" s="28" t="s">
        <v>709</v>
      </c>
      <c r="C4" s="28" t="s">
        <v>710</v>
      </c>
      <c r="D4" s="28" t="s">
        <v>711</v>
      </c>
      <c r="E4" s="28" t="s">
        <v>10</v>
      </c>
      <c r="F4" s="29">
        <f>VLOOKUP(N4,Revistas!$B$2:$H$63971,2,FALSE)</f>
        <v>5.2640000000000002</v>
      </c>
      <c r="G4" s="29" t="str">
        <f>VLOOKUP(N4,Revistas!$B$2:$H$63971,3,FALSE)</f>
        <v>Q1</v>
      </c>
      <c r="H4" s="29" t="str">
        <f>VLOOKUP(N4,Revistas!$B$2:$H$63971,4,FALSE)</f>
        <v>ALLERGY - SCIE;</v>
      </c>
      <c r="I4" s="29" t="str">
        <f>VLOOKUP(N4,Revistas!$B$2:$H$63971,5,FALSE)</f>
        <v>4 DE 26</v>
      </c>
      <c r="J4" s="29" t="str">
        <f>VLOOKUP(N4,Revistas!$B$2:$H$63971,6,FALSE)</f>
        <v>NO</v>
      </c>
      <c r="K4" s="28" t="s">
        <v>712</v>
      </c>
      <c r="L4" s="28" t="s">
        <v>713</v>
      </c>
      <c r="M4" s="29">
        <v>0</v>
      </c>
      <c r="N4" s="29" t="s">
        <v>714</v>
      </c>
      <c r="O4" s="29" t="s">
        <v>33</v>
      </c>
      <c r="P4" s="29">
        <v>2018</v>
      </c>
      <c r="Q4" s="29">
        <v>48</v>
      </c>
      <c r="R4" s="29">
        <v>3</v>
      </c>
      <c r="S4" s="29">
        <v>325</v>
      </c>
      <c r="T4" s="29">
        <v>333</v>
      </c>
      <c r="U4" s="29">
        <v>29265576</v>
      </c>
    </row>
    <row r="6" spans="2:21" hidden="1" x14ac:dyDescent="0.25"/>
    <row r="7" spans="2:21" hidden="1" x14ac:dyDescent="0.25"/>
    <row r="8" spans="2:21" hidden="1" x14ac:dyDescent="0.25"/>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3</v>
      </c>
      <c r="D371" s="15" t="s">
        <v>10</v>
      </c>
      <c r="E371" s="16">
        <f>DSUM(A1:U366,F1,D370:D371)</f>
        <v>9.9390000000000001</v>
      </c>
      <c r="F371" s="16" t="s">
        <v>10</v>
      </c>
      <c r="G371" s="16" t="s">
        <v>1638</v>
      </c>
      <c r="H371" s="16">
        <f>DCOUNTA(A1:U366,G1,F370:G371)</f>
        <v>2</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3</v>
      </c>
      <c r="D390" s="19" t="s">
        <v>4699</v>
      </c>
      <c r="E390" s="19">
        <f>E371</f>
        <v>9.9390000000000001</v>
      </c>
      <c r="F390" s="18">
        <f>H371</f>
        <v>2</v>
      </c>
      <c r="G390" s="18">
        <f>K371</f>
        <v>0</v>
      </c>
      <c r="H390" s="16"/>
      <c r="I390" s="16"/>
      <c r="J390" s="16"/>
      <c r="K390" s="16"/>
      <c r="L390" s="16"/>
      <c r="M390" s="16"/>
      <c r="N390" s="16"/>
      <c r="O390" s="17"/>
      <c r="P390" s="16"/>
      <c r="Q390" s="16"/>
      <c r="R390" s="16"/>
      <c r="S390" s="16"/>
      <c r="T390" s="16"/>
      <c r="U390" s="16"/>
    </row>
    <row r="391" spans="2:52" s="15" customFormat="1" ht="15.75" x14ac:dyDescent="0.3">
      <c r="C391" s="20"/>
      <c r="D391" s="25" t="s">
        <v>4704</v>
      </c>
      <c r="E391" s="25">
        <f>E390</f>
        <v>9.9390000000000001</v>
      </c>
      <c r="F391" s="20"/>
      <c r="G391" s="16"/>
      <c r="H391" s="16"/>
      <c r="I391" s="16"/>
      <c r="J391" s="16"/>
      <c r="K391" s="16"/>
      <c r="L391" s="16"/>
      <c r="M391" s="16"/>
      <c r="N391" s="16"/>
      <c r="O391" s="17"/>
      <c r="P391" s="16"/>
      <c r="Q391" s="16"/>
      <c r="R391" s="16"/>
      <c r="S391" s="16"/>
      <c r="T391" s="16"/>
      <c r="U391" s="16"/>
    </row>
    <row r="392" spans="2:52" s="15" customFormat="1" ht="15.75" x14ac:dyDescent="0.3">
      <c r="C392" s="20"/>
      <c r="D392" s="25" t="s">
        <v>4705</v>
      </c>
      <c r="E392" s="25">
        <f>E390</f>
        <v>9.9390000000000001</v>
      </c>
      <c r="F392" s="16"/>
      <c r="G392" s="16"/>
      <c r="H392" s="16"/>
      <c r="I392" s="16"/>
      <c r="J392" s="16"/>
      <c r="K392" s="16"/>
      <c r="L392" s="16"/>
      <c r="M392" s="16"/>
      <c r="N392" s="16"/>
      <c r="O392" s="16"/>
      <c r="P392" s="16"/>
      <c r="Q392" s="16"/>
      <c r="R392" s="16"/>
      <c r="S392" s="16"/>
      <c r="T392" s="16"/>
      <c r="U392" s="16"/>
    </row>
    <row r="398" spans="2:52" x14ac:dyDescent="0.25">
      <c r="C398" s="15"/>
    </row>
  </sheetData>
  <sortState ref="B2:U5">
    <sortCondition ref="B2:B365"/>
  </sortState>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AZ401"/>
  <sheetViews>
    <sheetView workbookViewId="0">
      <selection activeCell="B365" sqref="B1:U365"/>
    </sheetView>
  </sheetViews>
  <sheetFormatPr baseColWidth="10" defaultRowHeight="15" x14ac:dyDescent="0.25"/>
  <cols>
    <col min="1" max="1" width="11.42578125" style="21"/>
    <col min="2" max="2" width="12.5703125" style="21" customWidth="1"/>
    <col min="3" max="3" width="12.7109375" style="21" customWidth="1"/>
    <col min="4" max="4" width="29" style="21" customWidth="1"/>
    <col min="5" max="5" width="14"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361</v>
      </c>
      <c r="C2" s="28" t="s">
        <v>362</v>
      </c>
      <c r="D2" s="28" t="s">
        <v>363</v>
      </c>
      <c r="E2" s="28" t="s">
        <v>205</v>
      </c>
      <c r="F2" s="29">
        <f>VLOOKUP(N2,Revistas!$B$2:$H$63971,2,FALSE)</f>
        <v>3.569</v>
      </c>
      <c r="G2" s="29" t="str">
        <f>VLOOKUP(N2,Revistas!$B$2:$H$63971,3,FALSE)</f>
        <v>Q2</v>
      </c>
      <c r="H2" s="29" t="str">
        <f>VLOOKUP(N2,Revistas!$B$2:$H$63971,4,FALSE)</f>
        <v>HEMATOLOGY</v>
      </c>
      <c r="I2" s="29" t="str">
        <f>VLOOKUP(N2,Revistas!$B$2:$H$63971,5,FALSE)</f>
        <v>22/70</v>
      </c>
      <c r="J2" s="29" t="str">
        <f>VLOOKUP(N2,Revistas!$B$2:$H$63971,6,FALSE)</f>
        <v>NO</v>
      </c>
      <c r="K2" s="28" t="s">
        <v>364</v>
      </c>
      <c r="L2" s="28"/>
      <c r="M2" s="29">
        <v>0</v>
      </c>
      <c r="N2" s="29" t="s">
        <v>365</v>
      </c>
      <c r="O2" s="29" t="s">
        <v>224</v>
      </c>
      <c r="P2" s="29">
        <v>2018</v>
      </c>
      <c r="Q2" s="29">
        <v>24</v>
      </c>
      <c r="R2" s="29"/>
      <c r="S2" s="29">
        <v>15</v>
      </c>
      <c r="T2" s="29">
        <v>15</v>
      </c>
      <c r="U2" s="29"/>
    </row>
    <row r="3" spans="2:21" x14ac:dyDescent="0.25">
      <c r="B3" s="28" t="s">
        <v>388</v>
      </c>
      <c r="C3" s="28" t="s">
        <v>389</v>
      </c>
      <c r="D3" s="28" t="s">
        <v>390</v>
      </c>
      <c r="E3" s="28" t="s">
        <v>44</v>
      </c>
      <c r="F3" s="29">
        <f>VLOOKUP(N3,Revistas!$B$2:$H$63971,2,FALSE)</f>
        <v>2.246</v>
      </c>
      <c r="G3" s="29" t="str">
        <f>VLOOKUP(N3,Revistas!$B$2:$H$63971,3,FALSE)</f>
        <v>Q3</v>
      </c>
      <c r="H3" s="29" t="str">
        <f>VLOOKUP(N3,Revistas!$B$2:$H$63971,4,FALSE)</f>
        <v>HEMATOLOGY - SCIE</v>
      </c>
      <c r="I3" s="29" t="str">
        <f>VLOOKUP(N3,Revistas!$B$2:$H$63971,5,FALSE)</f>
        <v>40/70</v>
      </c>
      <c r="J3" s="29" t="str">
        <f>VLOOKUP(N3,Revistas!$B$2:$H$63971,6,FALSE)</f>
        <v>NO</v>
      </c>
      <c r="K3" s="28" t="s">
        <v>391</v>
      </c>
      <c r="L3" s="28" t="s">
        <v>392</v>
      </c>
      <c r="M3" s="29">
        <v>0</v>
      </c>
      <c r="N3" s="29" t="s">
        <v>393</v>
      </c>
      <c r="O3" s="29"/>
      <c r="P3" s="29">
        <v>2018</v>
      </c>
      <c r="Q3" s="29">
        <v>11</v>
      </c>
      <c r="R3" s="29">
        <v>3</v>
      </c>
      <c r="S3" s="29">
        <v>253</v>
      </c>
      <c r="T3" s="29">
        <v>261</v>
      </c>
      <c r="U3" s="29">
        <v>29383965</v>
      </c>
    </row>
    <row r="4" spans="2:21" x14ac:dyDescent="0.25">
      <c r="B4" s="28" t="s">
        <v>1543</v>
      </c>
      <c r="C4" s="28" t="s">
        <v>1544</v>
      </c>
      <c r="D4" s="28" t="s">
        <v>1545</v>
      </c>
      <c r="E4" s="28" t="s">
        <v>10</v>
      </c>
      <c r="F4" s="29">
        <f>VLOOKUP(N4,Revistas!$B$2:$H$63971,2,FALSE)</f>
        <v>3.54</v>
      </c>
      <c r="G4" s="29" t="str">
        <f>VLOOKUP(N4,Revistas!$B$2:$H$63971,3,FALSE)</f>
        <v>Q2</v>
      </c>
      <c r="H4" s="29" t="str">
        <f>VLOOKUP(N4,Revistas!$B$2:$H$63971,4,FALSE)</f>
        <v>CELL &amp; TISSUE ENGINEERING - SCIE</v>
      </c>
      <c r="I4" s="29" t="str">
        <f>VLOOKUP(N4,Revistas!$B$2:$H$63971,5,FALSE)</f>
        <v>8 DE 21</v>
      </c>
      <c r="J4" s="29" t="str">
        <f>VLOOKUP(N4,Revistas!$B$2:$H$63971,6,FALSE)</f>
        <v>NO</v>
      </c>
      <c r="K4" s="28" t="s">
        <v>1546</v>
      </c>
      <c r="L4" s="28" t="s">
        <v>1547</v>
      </c>
      <c r="M4" s="29">
        <v>0</v>
      </c>
      <c r="N4" s="29" t="s">
        <v>1548</v>
      </c>
      <c r="O4" s="29"/>
      <c r="P4" s="29">
        <v>2018</v>
      </c>
      <c r="Q4" s="29"/>
      <c r="R4" s="29"/>
      <c r="S4" s="29"/>
      <c r="T4" s="29">
        <v>6025918</v>
      </c>
      <c r="U4" s="29">
        <v>29535772</v>
      </c>
    </row>
    <row r="5" spans="2:21" x14ac:dyDescent="0.25">
      <c r="B5" s="28" t="s">
        <v>1550</v>
      </c>
      <c r="C5" s="28" t="s">
        <v>1549</v>
      </c>
      <c r="D5" s="28" t="s">
        <v>1551</v>
      </c>
      <c r="E5" s="28" t="s">
        <v>10</v>
      </c>
      <c r="F5" s="29">
        <f>VLOOKUP(N5,Revistas!$B$2:$H$63971,2,FALSE)</f>
        <v>8.4019999999999992</v>
      </c>
      <c r="G5" s="29" t="str">
        <f>VLOOKUP(N5,Revistas!$B$2:$H$63971,3,FALSE)</f>
        <v>Q1</v>
      </c>
      <c r="H5" s="29" t="str">
        <f>VLOOKUP(N5,Revistas!$B$2:$H$63971,4,FALSE)</f>
        <v>ENGENEERING, BIOMEDICAL</v>
      </c>
      <c r="I5" s="29" t="str">
        <f>VLOOKUP(N5,Revistas!$B$2:$H$63971,5,FALSE)</f>
        <v>2 DE 77</v>
      </c>
      <c r="J5" s="29" t="str">
        <f>VLOOKUP(N5,Revistas!$B$2:$H$63971,6,FALSE)</f>
        <v>SI</v>
      </c>
      <c r="K5" s="28" t="s">
        <v>1552</v>
      </c>
      <c r="L5" s="28"/>
      <c r="M5" s="29" t="s">
        <v>140</v>
      </c>
      <c r="N5" s="29" t="s">
        <v>1553</v>
      </c>
      <c r="O5" s="29" t="s">
        <v>1047</v>
      </c>
      <c r="P5" s="29">
        <v>2018</v>
      </c>
      <c r="Q5" s="29"/>
      <c r="R5" s="29"/>
      <c r="S5" s="29"/>
      <c r="T5" s="29"/>
      <c r="U5" s="29">
        <v>29598897</v>
      </c>
    </row>
    <row r="6" spans="2:21" x14ac:dyDescent="0.25">
      <c r="B6" s="28" t="s">
        <v>1561</v>
      </c>
      <c r="C6" s="28" t="s">
        <v>1583</v>
      </c>
      <c r="D6" s="28" t="s">
        <v>1591</v>
      </c>
      <c r="E6" s="28" t="s">
        <v>44</v>
      </c>
      <c r="F6" s="29" t="str">
        <f>VLOOKUP(N6,Revistas!$B$2:$H$63971,2,FALSE)</f>
        <v>NO TIENE</v>
      </c>
      <c r="G6" s="29" t="str">
        <f>VLOOKUP(N6,Revistas!$B$2:$H$63971,3,FALSE)</f>
        <v>NO TIENE</v>
      </c>
      <c r="H6" s="29" t="str">
        <f>VLOOKUP(N6,Revistas!$B$2:$H$63971,4,FALSE)</f>
        <v>NO TIENE</v>
      </c>
      <c r="I6" s="29" t="str">
        <f>VLOOKUP(N6,Revistas!$B$2:$H$63971,5,FALSE)</f>
        <v>NO TIENE</v>
      </c>
      <c r="J6" s="29" t="str">
        <f>VLOOKUP(N6,Revistas!$B$2:$H$63971,6,FALSE)</f>
        <v>NO</v>
      </c>
      <c r="K6" s="28" t="s">
        <v>1585</v>
      </c>
      <c r="L6" s="28"/>
      <c r="M6" s="29" t="s">
        <v>140</v>
      </c>
      <c r="N6" s="29" t="s">
        <v>1586</v>
      </c>
      <c r="O6" s="29" t="s">
        <v>782</v>
      </c>
      <c r="P6" s="29">
        <v>2018</v>
      </c>
      <c r="Q6" s="29">
        <v>6</v>
      </c>
      <c r="R6" s="29">
        <v>1</v>
      </c>
      <c r="S6" s="29" t="s">
        <v>1584</v>
      </c>
      <c r="T6" s="29"/>
      <c r="U6" s="29">
        <v>29430490</v>
      </c>
    </row>
    <row r="7" spans="2:21" x14ac:dyDescent="0.25">
      <c r="B7" s="28" t="s">
        <v>1561</v>
      </c>
      <c r="C7" s="28" t="s">
        <v>1560</v>
      </c>
      <c r="D7" s="28" t="s">
        <v>1562</v>
      </c>
      <c r="E7" s="28" t="s">
        <v>44</v>
      </c>
      <c r="F7" s="29">
        <f>VLOOKUP(N7,Revistas!$B$2:$H$63971,2,FALSE)</f>
        <v>6.3419999999999996</v>
      </c>
      <c r="G7" s="29" t="str">
        <f>VLOOKUP(N7,Revistas!$B$2:$H$63971,3,FALSE)</f>
        <v>Q1</v>
      </c>
      <c r="H7" s="29" t="str">
        <f>VLOOKUP(N7,Revistas!$B$2:$H$63971,4,FALSE)</f>
        <v>HEMATOLOGY - SCIE</v>
      </c>
      <c r="I7" s="29" t="str">
        <f>VLOOKUP(N7,Revistas!$B$2:$H$63971,5,FALSE)</f>
        <v>70 DE 8</v>
      </c>
      <c r="J7" s="29" t="str">
        <f>VLOOKUP(N7,Revistas!$B$2:$H$63971,6,FALSE)</f>
        <v>NO</v>
      </c>
      <c r="K7" s="28" t="s">
        <v>1565</v>
      </c>
      <c r="L7" s="28"/>
      <c r="M7" s="29" t="s">
        <v>140</v>
      </c>
      <c r="N7" s="29" t="s">
        <v>1566</v>
      </c>
      <c r="O7" s="29" t="s">
        <v>1564</v>
      </c>
      <c r="P7" s="29">
        <v>2018</v>
      </c>
      <c r="Q7" s="29">
        <v>32</v>
      </c>
      <c r="R7" s="29">
        <v>2</v>
      </c>
      <c r="S7" s="29" t="s">
        <v>1563</v>
      </c>
      <c r="T7" s="29"/>
      <c r="U7" s="29">
        <v>28943040</v>
      </c>
    </row>
    <row r="8" spans="2:21" x14ac:dyDescent="0.25">
      <c r="B8" s="28" t="s">
        <v>1561</v>
      </c>
      <c r="C8" s="28" t="s">
        <v>1578</v>
      </c>
      <c r="D8" s="28" t="s">
        <v>1579</v>
      </c>
      <c r="E8" s="28" t="s">
        <v>10</v>
      </c>
      <c r="F8" s="29">
        <f>VLOOKUP(N8,Revistas!$B$2:$H$63971,2,FALSE)</f>
        <v>2.78</v>
      </c>
      <c r="G8" s="29" t="str">
        <f>VLOOKUP(N8,Revistas!$B$2:$H$63971,3,FALSE)</f>
        <v>Q2</v>
      </c>
      <c r="H8" s="29" t="str">
        <f>VLOOKUP(N8,Revistas!$B$2:$H$63971,4,FALSE)</f>
        <v>GENETICS &amp; HEREDITY - SCIE</v>
      </c>
      <c r="I8" s="29" t="str">
        <f>VLOOKUP(N8,Revistas!$B$2:$H$63971,5,FALSE)</f>
        <v>77/167</v>
      </c>
      <c r="J8" s="29" t="str">
        <f>VLOOKUP(N8,Revistas!$B$2:$H$63971,6,FALSE)</f>
        <v>NO</v>
      </c>
      <c r="K8" s="28" t="s">
        <v>1581</v>
      </c>
      <c r="L8" s="28"/>
      <c r="M8" s="29" t="s">
        <v>140</v>
      </c>
      <c r="N8" s="29" t="s">
        <v>1582</v>
      </c>
      <c r="O8" s="29" t="s">
        <v>1580</v>
      </c>
      <c r="P8" s="29">
        <v>2018</v>
      </c>
      <c r="Q8" s="29"/>
      <c r="R8" s="29"/>
      <c r="S8" s="29"/>
      <c r="T8" s="29"/>
      <c r="U8" s="29">
        <v>29446741</v>
      </c>
    </row>
    <row r="9" spans="2:21" x14ac:dyDescent="0.25">
      <c r="B9" s="28" t="s">
        <v>1561</v>
      </c>
      <c r="C9" s="28" t="s">
        <v>1587</v>
      </c>
      <c r="D9" s="28" t="s">
        <v>1588</v>
      </c>
      <c r="E9" s="28" t="s">
        <v>10</v>
      </c>
      <c r="F9" s="29">
        <f>VLOOKUP(N9,Revistas!$B$2:$H$63971,2,FALSE)</f>
        <v>2.246</v>
      </c>
      <c r="G9" s="29" t="str">
        <f>VLOOKUP(N9,Revistas!$B$2:$H$63971,3,FALSE)</f>
        <v>Q3</v>
      </c>
      <c r="H9" s="29" t="str">
        <f>VLOOKUP(N9,Revistas!$B$2:$H$63971,4,FALSE)</f>
        <v>HEMATOLOGY - SCIE</v>
      </c>
      <c r="I9" s="29" t="str">
        <f>VLOOKUP(N9,Revistas!$B$2:$H$63971,5,FALSE)</f>
        <v>40/70</v>
      </c>
      <c r="J9" s="29" t="str">
        <f>VLOOKUP(N9,Revistas!$B$2:$H$63971,6,FALSE)</f>
        <v>NO</v>
      </c>
      <c r="K9" s="28" t="s">
        <v>1590</v>
      </c>
      <c r="L9" s="28"/>
      <c r="M9" s="29" t="s">
        <v>140</v>
      </c>
      <c r="N9" s="29" t="s">
        <v>1542</v>
      </c>
      <c r="O9" s="29" t="s">
        <v>1589</v>
      </c>
      <c r="P9" s="29">
        <v>2018</v>
      </c>
      <c r="Q9" s="29">
        <v>11</v>
      </c>
      <c r="R9" s="29">
        <v>1</v>
      </c>
      <c r="S9" s="29">
        <v>3</v>
      </c>
      <c r="T9" s="29"/>
      <c r="U9" s="29">
        <v>29092644</v>
      </c>
    </row>
    <row r="10" spans="2:21" x14ac:dyDescent="0.25">
      <c r="B10" s="28" t="s">
        <v>1561</v>
      </c>
      <c r="C10" s="28" t="s">
        <v>1573</v>
      </c>
      <c r="D10" s="28" t="s">
        <v>4352</v>
      </c>
      <c r="E10" s="28" t="s">
        <v>44</v>
      </c>
      <c r="F10" s="29" t="str">
        <f>VLOOKUP(N10,Revistas!$B$2:$H$63971,2,FALSE)</f>
        <v>NO TIENE</v>
      </c>
      <c r="G10" s="29" t="str">
        <f>VLOOKUP(N10,Revistas!$B$2:$H$63971,3,FALSE)</f>
        <v>NO TIENE</v>
      </c>
      <c r="H10" s="29" t="str">
        <f>VLOOKUP(N10,Revistas!$B$2:$H$63971,4,FALSE)</f>
        <v>NO TIENE</v>
      </c>
      <c r="I10" s="29" t="str">
        <f>VLOOKUP(N10,Revistas!$B$2:$H$63971,5,FALSE)</f>
        <v>NO TIENE</v>
      </c>
      <c r="J10" s="29" t="str">
        <f>VLOOKUP(N10,Revistas!$B$2:$H$63971,6,FALSE)</f>
        <v>NO</v>
      </c>
      <c r="K10" s="28" t="s">
        <v>1576</v>
      </c>
      <c r="L10" s="28"/>
      <c r="M10" s="29" t="s">
        <v>140</v>
      </c>
      <c r="N10" s="29" t="s">
        <v>1577</v>
      </c>
      <c r="O10" s="29" t="s">
        <v>1575</v>
      </c>
      <c r="P10" s="29">
        <v>2018</v>
      </c>
      <c r="Q10" s="29">
        <v>46</v>
      </c>
      <c r="R10" s="29">
        <v>1</v>
      </c>
      <c r="S10" s="34">
        <v>43191</v>
      </c>
      <c r="T10" s="29"/>
      <c r="U10" s="29">
        <v>29172843</v>
      </c>
    </row>
    <row r="11" spans="2:21" x14ac:dyDescent="0.25">
      <c r="B11" s="28" t="s">
        <v>1561</v>
      </c>
      <c r="C11" s="28" t="s">
        <v>1567</v>
      </c>
      <c r="D11" s="28" t="s">
        <v>4708</v>
      </c>
      <c r="E11" s="28" t="s">
        <v>44</v>
      </c>
      <c r="F11" s="29" t="str">
        <f>VLOOKUP(N11,Revistas!$B$2:$H$63971,2,FALSE)</f>
        <v>NO TIENE</v>
      </c>
      <c r="G11" s="29" t="str">
        <f>VLOOKUP(N11,Revistas!$B$2:$H$63971,3,FALSE)</f>
        <v>NO TIENE</v>
      </c>
      <c r="H11" s="29" t="str">
        <f>VLOOKUP(N11,Revistas!$B$2:$H$63971,4,FALSE)</f>
        <v>NO TIENE</v>
      </c>
      <c r="I11" s="29" t="str">
        <f>VLOOKUP(N11,Revistas!$B$2:$H$63971,5,FALSE)</f>
        <v>NO TIENE</v>
      </c>
      <c r="J11" s="29" t="str">
        <f>VLOOKUP(N11,Revistas!$B$2:$H$63971,6,FALSE)</f>
        <v>NO</v>
      </c>
      <c r="K11" s="28" t="s">
        <v>1571</v>
      </c>
      <c r="L11" s="28"/>
      <c r="M11" s="29" t="s">
        <v>140</v>
      </c>
      <c r="N11" s="29" t="s">
        <v>1572</v>
      </c>
      <c r="O11" s="29" t="s">
        <v>1570</v>
      </c>
      <c r="P11" s="29">
        <v>2018</v>
      </c>
      <c r="Q11" s="29">
        <v>14</v>
      </c>
      <c r="R11" s="29">
        <v>1</v>
      </c>
      <c r="S11" s="29" t="s">
        <v>1569</v>
      </c>
      <c r="T11" s="29"/>
      <c r="U11" s="29">
        <v>29398994</v>
      </c>
    </row>
    <row r="12" spans="2:21" x14ac:dyDescent="0.25">
      <c r="B12" s="28" t="s">
        <v>1513</v>
      </c>
      <c r="C12" s="28" t="s">
        <v>1514</v>
      </c>
      <c r="D12" s="28" t="s">
        <v>56</v>
      </c>
      <c r="E12" s="28" t="s">
        <v>149</v>
      </c>
      <c r="F12" s="29">
        <f>VLOOKUP(N12,Revistas!$B$2:$H$63971,2,FALSE)</f>
        <v>4.2590000000000003</v>
      </c>
      <c r="G12" s="29" t="str">
        <f>VLOOKUP(N12,Revistas!$B$2:$H$63971,3,FALSE)</f>
        <v>Q1</v>
      </c>
      <c r="H12" s="29" t="str">
        <f>VLOOKUP(N12,Revistas!$B$2:$H$63971,4,FALSE)</f>
        <v>MULTIDISCIPLINARY SCIENCES</v>
      </c>
      <c r="I12" s="29" t="str">
        <f>VLOOKUP(N12,Revistas!$B$2:$H$63971,5,FALSE)</f>
        <v>10 DE 64</v>
      </c>
      <c r="J12" s="29" t="str">
        <f>VLOOKUP(N12,Revistas!$B$2:$H$63971,6,FALSE)</f>
        <v>NO</v>
      </c>
      <c r="K12" s="28" t="s">
        <v>1515</v>
      </c>
      <c r="L12" s="28" t="s">
        <v>1516</v>
      </c>
      <c r="M12" s="29">
        <v>0</v>
      </c>
      <c r="N12" s="29" t="s">
        <v>59</v>
      </c>
      <c r="O12" s="30">
        <v>38777</v>
      </c>
      <c r="P12" s="29">
        <v>2018</v>
      </c>
      <c r="Q12" s="29">
        <v>8</v>
      </c>
      <c r="R12" s="29"/>
      <c r="S12" s="29"/>
      <c r="T12" s="29">
        <v>4278</v>
      </c>
      <c r="U12" s="29">
        <v>29511300</v>
      </c>
    </row>
    <row r="13" spans="2:21" x14ac:dyDescent="0.25">
      <c r="B13" s="28" t="s">
        <v>1513</v>
      </c>
      <c r="C13" s="28" t="s">
        <v>1517</v>
      </c>
      <c r="D13" s="28" t="s">
        <v>56</v>
      </c>
      <c r="E13" s="28" t="s">
        <v>149</v>
      </c>
      <c r="F13" s="29">
        <f>VLOOKUP(N13,Revistas!$B$2:$H$63971,2,FALSE)</f>
        <v>4.2590000000000003</v>
      </c>
      <c r="G13" s="29" t="str">
        <f>VLOOKUP(N13,Revistas!$B$2:$H$63971,3,FALSE)</f>
        <v>Q1</v>
      </c>
      <c r="H13" s="29" t="str">
        <f>VLOOKUP(N13,Revistas!$B$2:$H$63971,4,FALSE)</f>
        <v>MULTIDISCIPLINARY SCIENCES</v>
      </c>
      <c r="I13" s="29" t="str">
        <f>VLOOKUP(N13,Revistas!$B$2:$H$63971,5,FALSE)</f>
        <v>10 DE 64</v>
      </c>
      <c r="J13" s="29" t="str">
        <f>VLOOKUP(N13,Revistas!$B$2:$H$63971,6,FALSE)</f>
        <v>NO</v>
      </c>
      <c r="K13" s="28" t="s">
        <v>1515</v>
      </c>
      <c r="L13" s="28" t="s">
        <v>1516</v>
      </c>
      <c r="M13" s="29">
        <v>0</v>
      </c>
      <c r="N13" s="29" t="s">
        <v>59</v>
      </c>
      <c r="O13" s="29" t="s">
        <v>454</v>
      </c>
      <c r="P13" s="29">
        <v>2018</v>
      </c>
      <c r="Q13" s="29">
        <v>8</v>
      </c>
      <c r="R13" s="29"/>
      <c r="S13" s="29"/>
      <c r="T13" s="29">
        <v>364</v>
      </c>
      <c r="U13" s="29">
        <v>29305583</v>
      </c>
    </row>
    <row r="14" spans="2:21" x14ac:dyDescent="0.25">
      <c r="B14" s="28" t="s">
        <v>1555</v>
      </c>
      <c r="C14" s="28" t="s">
        <v>1554</v>
      </c>
      <c r="D14" s="28" t="s">
        <v>1556</v>
      </c>
      <c r="E14" s="28" t="s">
        <v>10</v>
      </c>
      <c r="F14" s="29">
        <f>VLOOKUP(N14,Revistas!$B$2:$H$63971,2,FALSE)</f>
        <v>2.73</v>
      </c>
      <c r="G14" s="29" t="str">
        <f>VLOOKUP(N14,Revistas!$B$2:$H$63971,3,FALSE)</f>
        <v>Q1</v>
      </c>
      <c r="H14" s="29" t="str">
        <f>VLOOKUP(N14,Revistas!$B$2:$H$63971,4,FALSE)</f>
        <v>ORTHOPEDICS - SCIE;</v>
      </c>
      <c r="I14" s="29" t="str">
        <f>VLOOKUP(N14,Revistas!$B$2:$H$63971,5,FALSE)</f>
        <v>15/76</v>
      </c>
      <c r="J14" s="29" t="str">
        <f>VLOOKUP(N14,Revistas!$B$2:$H$63971,6,FALSE)</f>
        <v>NO</v>
      </c>
      <c r="K14" s="28" t="s">
        <v>1558</v>
      </c>
      <c r="L14" s="28"/>
      <c r="M14" s="29" t="s">
        <v>140</v>
      </c>
      <c r="N14" s="29" t="s">
        <v>1559</v>
      </c>
      <c r="O14" s="29" t="s">
        <v>1557</v>
      </c>
      <c r="P14" s="29">
        <v>2018</v>
      </c>
      <c r="Q14" s="29"/>
      <c r="R14" s="29"/>
      <c r="S14" s="29"/>
      <c r="T14" s="29"/>
      <c r="U14" s="29">
        <v>29548543</v>
      </c>
    </row>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5</v>
      </c>
      <c r="D371" s="15" t="s">
        <v>10</v>
      </c>
      <c r="E371" s="16">
        <f>DSUM(A1:U366,F1,D370:D371)</f>
        <v>19.698</v>
      </c>
      <c r="F371" s="16" t="s">
        <v>10</v>
      </c>
      <c r="G371" s="16" t="s">
        <v>1638</v>
      </c>
      <c r="H371" s="16">
        <f>DCOUNTA(A1:U366,G1,F370:G371)</f>
        <v>2</v>
      </c>
      <c r="I371" s="16" t="s">
        <v>10</v>
      </c>
      <c r="J371" s="16" t="s">
        <v>1592</v>
      </c>
      <c r="K371" s="16">
        <f>DCOUNTA(A1:U366,J1,I370:J371)</f>
        <v>1</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2</v>
      </c>
      <c r="D377" s="15" t="s">
        <v>149</v>
      </c>
      <c r="E377" s="16">
        <f>DSUM(A1:U366,F1,D376:D377)</f>
        <v>8.5180000000000007</v>
      </c>
      <c r="F377" s="16" t="s">
        <v>149</v>
      </c>
      <c r="G377" s="16" t="s">
        <v>1638</v>
      </c>
      <c r="H377" s="16">
        <f>DCOUNTA(A1:U366,G1,F376:G377)</f>
        <v>2</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1</v>
      </c>
      <c r="D384" s="15" t="s">
        <v>205</v>
      </c>
      <c r="E384" s="16">
        <f>DSUM(A1:U366,F1,D383:D384)</f>
        <v>3.569</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5</v>
      </c>
      <c r="D387" s="15" t="s">
        <v>44</v>
      </c>
      <c r="E387" s="16">
        <f>DSUM(A1:U366,F1,D386:D387)</f>
        <v>8.5879999999999992</v>
      </c>
      <c r="F387" s="16" t="s">
        <v>44</v>
      </c>
      <c r="G387" s="16" t="s">
        <v>1638</v>
      </c>
      <c r="H387" s="16">
        <f>DCOUNTA(A1:U366,G1,F386:G387)</f>
        <v>1</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5</v>
      </c>
      <c r="D390" s="19" t="s">
        <v>4699</v>
      </c>
      <c r="E390" s="19">
        <f>E371</f>
        <v>19.698</v>
      </c>
      <c r="F390" s="18">
        <f>H371</f>
        <v>2</v>
      </c>
      <c r="G390" s="18">
        <f>K371</f>
        <v>1</v>
      </c>
      <c r="H390" s="16"/>
      <c r="I390" s="16"/>
      <c r="J390" s="16"/>
      <c r="K390" s="16"/>
      <c r="L390" s="16"/>
      <c r="M390" s="16"/>
      <c r="N390" s="16"/>
      <c r="O390" s="17"/>
      <c r="P390" s="16"/>
      <c r="Q390" s="16"/>
      <c r="R390" s="16"/>
      <c r="S390" s="16"/>
      <c r="T390" s="16"/>
      <c r="U390" s="16"/>
    </row>
    <row r="391" spans="2:52" s="15" customFormat="1" ht="15.75" x14ac:dyDescent="0.3">
      <c r="C391" s="18">
        <f>C377</f>
        <v>2</v>
      </c>
      <c r="D391" s="19" t="s">
        <v>4701</v>
      </c>
      <c r="E391" s="19">
        <f>E377</f>
        <v>8.5180000000000007</v>
      </c>
      <c r="F391" s="18">
        <f>H377</f>
        <v>2</v>
      </c>
      <c r="G391" s="18">
        <f>K377</f>
        <v>0</v>
      </c>
      <c r="H391" s="16"/>
      <c r="I391" s="16"/>
      <c r="J391" s="16"/>
      <c r="K391" s="16"/>
      <c r="L391" s="16"/>
      <c r="M391" s="16"/>
      <c r="N391" s="16"/>
      <c r="O391" s="17"/>
      <c r="P391" s="16"/>
      <c r="Q391" s="16"/>
      <c r="R391" s="16"/>
      <c r="S391" s="16"/>
      <c r="T391" s="16"/>
      <c r="U391" s="16"/>
    </row>
    <row r="392" spans="2:52" s="15" customFormat="1" ht="15.75" x14ac:dyDescent="0.3">
      <c r="C392" s="18">
        <f>C384</f>
        <v>1</v>
      </c>
      <c r="D392" s="19" t="s">
        <v>205</v>
      </c>
      <c r="E392" s="19">
        <f>E384</f>
        <v>3.569</v>
      </c>
      <c r="F392" s="18">
        <f>H384</f>
        <v>0</v>
      </c>
      <c r="G392" s="18">
        <f>K384</f>
        <v>0</v>
      </c>
      <c r="H392" s="16"/>
      <c r="I392" s="16"/>
      <c r="J392" s="16"/>
      <c r="K392" s="16"/>
      <c r="L392" s="16"/>
      <c r="M392" s="16"/>
      <c r="N392" s="16"/>
      <c r="O392" s="17"/>
      <c r="P392" s="16"/>
      <c r="Q392" s="16"/>
      <c r="R392" s="16"/>
      <c r="S392" s="16"/>
      <c r="T392" s="16"/>
      <c r="U392" s="16"/>
    </row>
    <row r="393" spans="2:52" s="15" customFormat="1" ht="15.75" x14ac:dyDescent="0.3">
      <c r="C393" s="18">
        <f>C387</f>
        <v>5</v>
      </c>
      <c r="D393" s="19" t="s">
        <v>4703</v>
      </c>
      <c r="E393" s="19">
        <f>E387</f>
        <v>8.5879999999999992</v>
      </c>
      <c r="F393" s="18">
        <f>H387</f>
        <v>1</v>
      </c>
      <c r="G393" s="18">
        <f>K387</f>
        <v>0</v>
      </c>
      <c r="H393" s="16"/>
      <c r="I393" s="16"/>
      <c r="J393" s="16"/>
      <c r="K393" s="16"/>
      <c r="L393" s="16"/>
      <c r="M393" s="16"/>
      <c r="N393" s="16"/>
      <c r="O393" s="17"/>
      <c r="P393" s="16"/>
      <c r="Q393" s="16"/>
      <c r="R393" s="16"/>
      <c r="S393" s="16"/>
      <c r="T393" s="16"/>
      <c r="U393" s="16"/>
    </row>
    <row r="394" spans="2:52" s="15" customFormat="1" ht="15.75" x14ac:dyDescent="0.3">
      <c r="C394" s="20"/>
      <c r="D394" s="25" t="s">
        <v>4704</v>
      </c>
      <c r="E394" s="25">
        <f>E390</f>
        <v>19.698</v>
      </c>
      <c r="F394" s="20"/>
      <c r="G394" s="16"/>
      <c r="H394" s="16"/>
      <c r="I394" s="16"/>
      <c r="J394" s="16"/>
      <c r="K394" s="16"/>
      <c r="L394" s="16"/>
      <c r="M394" s="16"/>
      <c r="N394" s="16"/>
      <c r="O394" s="17"/>
      <c r="P394" s="16"/>
      <c r="Q394" s="16"/>
      <c r="R394" s="16"/>
      <c r="S394" s="16"/>
      <c r="T394" s="16"/>
      <c r="U394" s="16"/>
    </row>
    <row r="395" spans="2:52" s="15" customFormat="1" ht="15.75" x14ac:dyDescent="0.3">
      <c r="C395" s="20"/>
      <c r="D395" s="25" t="s">
        <v>4705</v>
      </c>
      <c r="E395" s="25">
        <f>E390+E391+E392+E393</f>
        <v>40.372999999999998</v>
      </c>
      <c r="F395" s="16"/>
      <c r="G395" s="16"/>
      <c r="H395" s="16"/>
      <c r="I395" s="16"/>
      <c r="J395" s="16"/>
      <c r="K395" s="16"/>
      <c r="L395" s="16"/>
      <c r="M395" s="16"/>
      <c r="N395" s="16"/>
      <c r="O395" s="16"/>
      <c r="P395" s="16"/>
      <c r="Q395" s="16"/>
      <c r="R395" s="16"/>
      <c r="S395" s="16"/>
      <c r="T395" s="16"/>
      <c r="U395" s="16"/>
    </row>
    <row r="401" spans="3:3" x14ac:dyDescent="0.25">
      <c r="C401" s="15"/>
    </row>
  </sheetData>
  <sortState ref="B2:U15">
    <sortCondition ref="B2:B365"/>
    <sortCondition ref="D2:D365"/>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Z398"/>
  <sheetViews>
    <sheetView workbookViewId="0">
      <selection activeCell="B365" sqref="B1:U365"/>
    </sheetView>
  </sheetViews>
  <sheetFormatPr baseColWidth="10" defaultRowHeight="15" x14ac:dyDescent="0.25"/>
  <cols>
    <col min="1" max="3" width="11.42578125" style="21"/>
    <col min="4" max="4" width="34.140625" style="21" customWidth="1"/>
    <col min="5" max="5" width="14.1406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21" x14ac:dyDescent="0.25">
      <c r="B2" s="28" t="s">
        <v>178</v>
      </c>
      <c r="C2" s="28" t="s">
        <v>177</v>
      </c>
      <c r="D2" s="28" t="s">
        <v>4338</v>
      </c>
      <c r="E2" s="28" t="s">
        <v>10</v>
      </c>
      <c r="F2" s="29">
        <f>VLOOKUP(N2,Revistas!$B$2:$H$63971,2,FALSE)</f>
        <v>6.5590000000000002</v>
      </c>
      <c r="G2" s="29" t="str">
        <f>VLOOKUP(N2,Revistas!$B$2:$H$63971,3,FALSE)</f>
        <v>Q1</v>
      </c>
      <c r="H2" s="29" t="str">
        <f>VLOOKUP(N2,Revistas!$B$2:$H$63971,4,FALSE)</f>
        <v>NEUROSCIENCES - SCIE</v>
      </c>
      <c r="I2" s="29" t="str">
        <f>VLOOKUP(N2,Revistas!$B$2:$H$63971,5,FALSE)</f>
        <v>21/259</v>
      </c>
      <c r="J2" s="29" t="str">
        <f>VLOOKUP(N2,Revistas!$B$2:$H$63971,6,FALSE)</f>
        <v>SI</v>
      </c>
      <c r="K2" s="28" t="s">
        <v>181</v>
      </c>
      <c r="L2" s="28"/>
      <c r="M2" s="29"/>
      <c r="N2" s="29" t="s">
        <v>182</v>
      </c>
      <c r="O2" s="29" t="s">
        <v>180</v>
      </c>
      <c r="P2" s="29">
        <v>2018</v>
      </c>
      <c r="Q2" s="29"/>
      <c r="R2" s="29"/>
      <c r="S2" s="29"/>
      <c r="T2" s="29"/>
      <c r="U2" s="29">
        <v>29481606</v>
      </c>
    </row>
    <row r="5" spans="2:21" hidden="1" x14ac:dyDescent="0.25"/>
    <row r="6" spans="2:21" hidden="1" x14ac:dyDescent="0.25"/>
    <row r="7" spans="2:21" hidden="1" x14ac:dyDescent="0.25"/>
    <row r="8" spans="2:21" hidden="1" x14ac:dyDescent="0.25"/>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1</v>
      </c>
      <c r="D371" s="15" t="s">
        <v>10</v>
      </c>
      <c r="E371" s="16">
        <f>DSUM(A1:U366,F1,D370:D371)</f>
        <v>6.5590000000000002</v>
      </c>
      <c r="F371" s="16" t="s">
        <v>10</v>
      </c>
      <c r="G371" s="16" t="s">
        <v>1638</v>
      </c>
      <c r="H371" s="16">
        <f>DCOUNTA(A1:U366,G1,F370:G371)</f>
        <v>1</v>
      </c>
      <c r="I371" s="16" t="s">
        <v>10</v>
      </c>
      <c r="J371" s="16" t="s">
        <v>1592</v>
      </c>
      <c r="K371" s="16">
        <f>DCOUNTA(A1:U366,J1,I370:J371)</f>
        <v>1</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hidden="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1</v>
      </c>
      <c r="D390" s="19" t="s">
        <v>4699</v>
      </c>
      <c r="E390" s="19">
        <f>E371</f>
        <v>6.5590000000000002</v>
      </c>
      <c r="F390" s="18">
        <f>H371</f>
        <v>1</v>
      </c>
      <c r="G390" s="18">
        <f>K371</f>
        <v>1</v>
      </c>
      <c r="H390" s="16"/>
      <c r="I390" s="16"/>
      <c r="J390" s="16"/>
      <c r="K390" s="16"/>
      <c r="L390" s="16"/>
      <c r="M390" s="16"/>
      <c r="N390" s="16"/>
      <c r="O390" s="17"/>
      <c r="P390" s="16"/>
      <c r="Q390" s="16"/>
      <c r="R390" s="16"/>
      <c r="S390" s="16"/>
      <c r="T390" s="16"/>
      <c r="U390" s="16"/>
    </row>
    <row r="391" spans="2:52" s="15" customFormat="1" ht="15.75" x14ac:dyDescent="0.3">
      <c r="C391" s="20"/>
      <c r="D391" s="25" t="s">
        <v>4704</v>
      </c>
      <c r="E391" s="25">
        <f>E390</f>
        <v>6.5590000000000002</v>
      </c>
      <c r="F391" s="20"/>
      <c r="G391" s="16"/>
      <c r="H391" s="16"/>
      <c r="I391" s="16"/>
      <c r="J391" s="16"/>
      <c r="K391" s="16"/>
      <c r="L391" s="16"/>
      <c r="M391" s="16"/>
      <c r="N391" s="16"/>
      <c r="O391" s="17"/>
      <c r="P391" s="16"/>
      <c r="Q391" s="16"/>
      <c r="R391" s="16"/>
      <c r="S391" s="16"/>
      <c r="T391" s="16"/>
      <c r="U391" s="16"/>
    </row>
    <row r="392" spans="2:52" s="15" customFormat="1" ht="15.75" x14ac:dyDescent="0.3">
      <c r="C392" s="20"/>
      <c r="D392" s="25" t="s">
        <v>4705</v>
      </c>
      <c r="E392" s="25" t="e">
        <f>E390+#REF!+#REF!+#REF!+#REF!+#REF!</f>
        <v>#REF!</v>
      </c>
      <c r="F392" s="16"/>
      <c r="G392" s="16"/>
      <c r="H392" s="16"/>
      <c r="I392" s="16"/>
      <c r="J392" s="16"/>
      <c r="K392" s="16"/>
      <c r="L392" s="16"/>
      <c r="M392" s="16"/>
      <c r="N392" s="16"/>
      <c r="O392" s="16"/>
      <c r="P392" s="16"/>
      <c r="Q392" s="16"/>
      <c r="R392" s="16"/>
      <c r="S392" s="16"/>
      <c r="T392" s="16"/>
      <c r="U392" s="16"/>
    </row>
    <row r="398" spans="2:52" x14ac:dyDescent="0.25">
      <c r="C398" s="15"/>
    </row>
  </sheetData>
  <sortState ref="B2:U4">
    <sortCondition ref="B2:B365"/>
  </sortState>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AZ400"/>
  <sheetViews>
    <sheetView workbookViewId="0">
      <selection activeCell="B365" sqref="B1:U365"/>
    </sheetView>
  </sheetViews>
  <sheetFormatPr baseColWidth="10" defaultRowHeight="15" x14ac:dyDescent="0.25"/>
  <cols>
    <col min="1" max="2" width="11.42578125" style="21"/>
    <col min="3" max="3" width="19.140625" style="21" customWidth="1"/>
    <col min="4" max="4" width="29.140625" style="21" customWidth="1"/>
    <col min="5" max="5" width="14"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3" customFormat="1" ht="38.25" x14ac:dyDescent="0.25">
      <c r="B1" s="4" t="s">
        <v>164</v>
      </c>
      <c r="C1" s="4" t="s">
        <v>165</v>
      </c>
      <c r="D1" s="4" t="s">
        <v>166</v>
      </c>
      <c r="E1" s="4" t="s">
        <v>167</v>
      </c>
      <c r="F1" s="4" t="s">
        <v>168</v>
      </c>
      <c r="G1" s="4" t="s">
        <v>169</v>
      </c>
      <c r="H1" s="4" t="s">
        <v>172</v>
      </c>
      <c r="I1" s="4" t="s">
        <v>173</v>
      </c>
      <c r="J1" s="4" t="s">
        <v>170</v>
      </c>
      <c r="K1" s="4" t="s">
        <v>174</v>
      </c>
      <c r="L1" s="4" t="s">
        <v>175</v>
      </c>
      <c r="M1" s="4" t="s">
        <v>176</v>
      </c>
      <c r="N1" s="4" t="s">
        <v>0</v>
      </c>
      <c r="O1" s="4" t="s">
        <v>1</v>
      </c>
      <c r="P1" s="4" t="s">
        <v>2</v>
      </c>
      <c r="Q1" s="4" t="s">
        <v>3</v>
      </c>
      <c r="R1" s="4" t="s">
        <v>4</v>
      </c>
      <c r="S1" s="4" t="s">
        <v>5</v>
      </c>
      <c r="T1" s="4" t="s">
        <v>6</v>
      </c>
      <c r="U1" s="4" t="s">
        <v>171</v>
      </c>
    </row>
    <row r="2" spans="2:21" x14ac:dyDescent="0.25">
      <c r="B2" s="28" t="s">
        <v>1600</v>
      </c>
      <c r="C2" s="28" t="s">
        <v>1601</v>
      </c>
      <c r="D2" s="28" t="s">
        <v>1602</v>
      </c>
      <c r="E2" s="28" t="s">
        <v>24</v>
      </c>
      <c r="F2" s="29" t="str">
        <f>VLOOKUP(N2,Revistas!$B$2:$H$63971,2,FALSE)</f>
        <v>NO TIENE</v>
      </c>
      <c r="G2" s="29" t="str">
        <f>VLOOKUP(N2,Revistas!$B$2:$H$63971,3,FALSE)</f>
        <v>NO TIENE</v>
      </c>
      <c r="H2" s="29" t="str">
        <f>VLOOKUP(N2,Revistas!$B$2:$H$63971,4,FALSE)</f>
        <v>NO TIENE</v>
      </c>
      <c r="I2" s="29" t="str">
        <f>VLOOKUP(N2,Revistas!$B$2:$H$63971,5,FALSE)</f>
        <v>NO TIENE</v>
      </c>
      <c r="J2" s="29" t="str">
        <f>VLOOKUP(N2,Revistas!$B$2:$H$63971,6,FALSE)</f>
        <v>NO</v>
      </c>
      <c r="K2" s="28" t="s">
        <v>1603</v>
      </c>
      <c r="L2" s="28" t="s">
        <v>1604</v>
      </c>
      <c r="M2" s="29">
        <v>0</v>
      </c>
      <c r="N2" s="29" t="s">
        <v>1605</v>
      </c>
      <c r="O2" s="29" t="s">
        <v>1606</v>
      </c>
      <c r="P2" s="29">
        <v>2018</v>
      </c>
      <c r="Q2" s="29">
        <v>11</v>
      </c>
      <c r="R2" s="29">
        <v>1</v>
      </c>
      <c r="S2" s="29">
        <v>113</v>
      </c>
      <c r="T2" s="29" t="s">
        <v>666</v>
      </c>
      <c r="U2" s="29">
        <v>29440847</v>
      </c>
    </row>
    <row r="3" spans="2:21" x14ac:dyDescent="0.25">
      <c r="B3" s="28" t="s">
        <v>1490</v>
      </c>
      <c r="C3" s="28" t="s">
        <v>1491</v>
      </c>
      <c r="D3" s="28" t="s">
        <v>1486</v>
      </c>
      <c r="E3" s="28" t="s">
        <v>10</v>
      </c>
      <c r="F3" s="29">
        <f>VLOOKUP(N3,Revistas!$B$2:$H$63971,2,FALSE)</f>
        <v>1.3129999999999999</v>
      </c>
      <c r="G3" s="29" t="str">
        <f>VLOOKUP(N3,Revistas!$B$2:$H$63971,3,FALSE)</f>
        <v>Q3</v>
      </c>
      <c r="H3" s="29" t="str">
        <f>VLOOKUP(N3,Revistas!$B$2:$H$63971,4,FALSE)</f>
        <v>SURGERY</v>
      </c>
      <c r="I3" s="29" t="str">
        <f>VLOOKUP(N3,Revistas!$B$2:$H$63971,5,FALSE)</f>
        <v>127/196</v>
      </c>
      <c r="J3" s="29" t="str">
        <f>VLOOKUP(N3,Revistas!$B$2:$H$63971,6,FALSE)</f>
        <v>NO</v>
      </c>
      <c r="K3" s="28" t="s">
        <v>1492</v>
      </c>
      <c r="L3" s="28" t="s">
        <v>1493</v>
      </c>
      <c r="M3" s="29">
        <v>1</v>
      </c>
      <c r="N3" s="29" t="s">
        <v>1489</v>
      </c>
      <c r="O3" s="29" t="s">
        <v>224</v>
      </c>
      <c r="P3" s="29">
        <v>2018</v>
      </c>
      <c r="Q3" s="29">
        <v>28</v>
      </c>
      <c r="R3" s="29">
        <v>1</v>
      </c>
      <c r="S3" s="29">
        <v>34</v>
      </c>
      <c r="T3" s="29">
        <v>38</v>
      </c>
      <c r="U3" s="29">
        <v>28759900</v>
      </c>
    </row>
    <row r="4" spans="2:21" x14ac:dyDescent="0.25">
      <c r="B4" s="28" t="s">
        <v>1501</v>
      </c>
      <c r="C4" s="28" t="s">
        <v>1502</v>
      </c>
      <c r="D4" s="28" t="s">
        <v>1503</v>
      </c>
      <c r="E4" s="28" t="s">
        <v>10</v>
      </c>
      <c r="F4" s="29" t="str">
        <f>VLOOKUP(N4,Revistas!$B$2:$H$63971,2,FALSE)</f>
        <v>NO TIENE</v>
      </c>
      <c r="G4" s="29" t="str">
        <f>VLOOKUP(N4,Revistas!$B$2:$H$63971,3,FALSE)</f>
        <v>NO TIENE</v>
      </c>
      <c r="H4" s="29" t="str">
        <f>VLOOKUP(N4,Revistas!$B$2:$H$63971,4,FALSE)</f>
        <v>NO TIENE</v>
      </c>
      <c r="I4" s="29" t="str">
        <f>VLOOKUP(N4,Revistas!$B$2:$H$63971,5,FALSE)</f>
        <v>NO TIENE</v>
      </c>
      <c r="J4" s="29" t="str">
        <f>VLOOKUP(N4,Revistas!$B$2:$H$63971,6,FALSE)</f>
        <v>NO</v>
      </c>
      <c r="K4" s="28" t="s">
        <v>1504</v>
      </c>
      <c r="L4" s="28" t="s">
        <v>1493</v>
      </c>
      <c r="M4" s="29">
        <v>0</v>
      </c>
      <c r="N4" s="29" t="s">
        <v>1505</v>
      </c>
      <c r="O4" s="29" t="s">
        <v>73</v>
      </c>
      <c r="P4" s="29">
        <v>2018</v>
      </c>
      <c r="Q4" s="29">
        <v>6</v>
      </c>
      <c r="R4" s="29">
        <v>1</v>
      </c>
      <c r="S4" s="29" t="s">
        <v>1506</v>
      </c>
      <c r="T4" s="29" t="s">
        <v>1507</v>
      </c>
      <c r="U4" s="29">
        <v>29473012</v>
      </c>
    </row>
    <row r="5" spans="2:21" x14ac:dyDescent="0.25">
      <c r="B5" s="28" t="s">
        <v>1494</v>
      </c>
      <c r="C5" s="28" t="s">
        <v>1495</v>
      </c>
      <c r="D5" s="28" t="s">
        <v>1486</v>
      </c>
      <c r="E5" s="28" t="s">
        <v>10</v>
      </c>
      <c r="F5" s="29">
        <f>VLOOKUP(N5,Revistas!$B$2:$H$63971,2,FALSE)</f>
        <v>1.3129999999999999</v>
      </c>
      <c r="G5" s="29" t="str">
        <f>VLOOKUP(N5,Revistas!$B$2:$H$63971,3,FALSE)</f>
        <v>Q3</v>
      </c>
      <c r="H5" s="29" t="str">
        <f>VLOOKUP(N5,Revistas!$B$2:$H$63971,4,FALSE)</f>
        <v>SURGERY</v>
      </c>
      <c r="I5" s="29" t="str">
        <f>VLOOKUP(N5,Revistas!$B$2:$H$63971,5,FALSE)</f>
        <v>127/196</v>
      </c>
      <c r="J5" s="29" t="str">
        <f>VLOOKUP(N5,Revistas!$B$2:$H$63971,6,FALSE)</f>
        <v>NO</v>
      </c>
      <c r="K5" s="28" t="s">
        <v>1496</v>
      </c>
      <c r="L5" s="28" t="s">
        <v>1493</v>
      </c>
      <c r="M5" s="29">
        <v>0</v>
      </c>
      <c r="N5" s="29" t="s">
        <v>1489</v>
      </c>
      <c r="O5" s="29" t="s">
        <v>224</v>
      </c>
      <c r="P5" s="29">
        <v>2018</v>
      </c>
      <c r="Q5" s="29">
        <v>28</v>
      </c>
      <c r="R5" s="29">
        <v>1</v>
      </c>
      <c r="S5" s="29">
        <v>39</v>
      </c>
      <c r="T5" s="29">
        <v>43</v>
      </c>
      <c r="U5" s="29">
        <v>28743143</v>
      </c>
    </row>
    <row r="6" spans="2:21" x14ac:dyDescent="0.25">
      <c r="B6" s="28" t="s">
        <v>1593</v>
      </c>
      <c r="C6" s="28" t="s">
        <v>1594</v>
      </c>
      <c r="D6" s="28" t="s">
        <v>1595</v>
      </c>
      <c r="E6" s="28" t="s">
        <v>44</v>
      </c>
      <c r="F6" s="29">
        <f>VLOOKUP(N6,Revistas!$B$2:$H$63971,2,FALSE)</f>
        <v>3.073</v>
      </c>
      <c r="G6" s="29" t="str">
        <f>VLOOKUP(N6,Revistas!$B$2:$H$63971,3,FALSE)</f>
        <v>Q2</v>
      </c>
      <c r="H6" s="29" t="str">
        <f>VLOOKUP(N6,Revistas!$B$2:$H$63971,4,FALSE)</f>
        <v>TRANSPLANTATION - SCIE</v>
      </c>
      <c r="I6" s="29" t="str">
        <f>VLOOKUP(N6,Revistas!$B$2:$H$63971,5,FALSE)</f>
        <v>12 D3E 25</v>
      </c>
      <c r="J6" s="29" t="str">
        <f>VLOOKUP(N6,Revistas!$B$2:$H$63971,6,FALSE)</f>
        <v>NO</v>
      </c>
      <c r="K6" s="28" t="s">
        <v>1596</v>
      </c>
      <c r="L6" s="28" t="s">
        <v>1597</v>
      </c>
      <c r="M6" s="29">
        <v>0</v>
      </c>
      <c r="N6" s="29" t="s">
        <v>1598</v>
      </c>
      <c r="O6" s="29" t="s">
        <v>21</v>
      </c>
      <c r="P6" s="29">
        <v>2018</v>
      </c>
      <c r="Q6" s="29">
        <v>23</v>
      </c>
      <c r="R6" s="29">
        <v>2</v>
      </c>
      <c r="S6" s="29">
        <v>207</v>
      </c>
      <c r="T6" s="29">
        <v>211</v>
      </c>
      <c r="U6" s="29">
        <v>29406449</v>
      </c>
    </row>
    <row r="7" spans="2:21" x14ac:dyDescent="0.25">
      <c r="B7" s="28" t="s">
        <v>1617</v>
      </c>
      <c r="C7" s="28" t="s">
        <v>1631</v>
      </c>
      <c r="D7" s="28" t="s">
        <v>29</v>
      </c>
      <c r="E7" s="28" t="s">
        <v>10</v>
      </c>
      <c r="F7" s="29">
        <f>VLOOKUP(N7,Revistas!$B$2:$H$63971,2,FALSE)</f>
        <v>1.1399999999999999</v>
      </c>
      <c r="G7" s="29" t="str">
        <f>VLOOKUP(N7,Revistas!$B$2:$H$63971,3,FALSE)</f>
        <v>Q3</v>
      </c>
      <c r="H7" s="29" t="str">
        <f>VLOOKUP(N7,Revistas!$B$2:$H$63971,4,FALSE)</f>
        <v>PEDIATRICS - SCIE</v>
      </c>
      <c r="I7" s="29" t="str">
        <f>VLOOKUP(N7,Revistas!$B$2:$H$63971,5,FALSE)</f>
        <v>88/121/</v>
      </c>
      <c r="J7" s="29" t="str">
        <f>VLOOKUP(N7,Revistas!$B$2:$H$63971,6,FALSE)</f>
        <v>NO</v>
      </c>
      <c r="K7" s="28" t="s">
        <v>1619</v>
      </c>
      <c r="L7" s="28"/>
      <c r="M7" s="29" t="s">
        <v>140</v>
      </c>
      <c r="N7" s="29" t="s">
        <v>781</v>
      </c>
      <c r="O7" s="29" t="s">
        <v>1618</v>
      </c>
      <c r="P7" s="29">
        <v>2018</v>
      </c>
      <c r="Q7" s="29">
        <v>88</v>
      </c>
      <c r="R7" s="29">
        <v>4</v>
      </c>
      <c r="S7" s="29">
        <v>225</v>
      </c>
      <c r="T7" s="29">
        <v>226</v>
      </c>
      <c r="U7" s="29">
        <v>28663140</v>
      </c>
    </row>
    <row r="8" spans="2:21" x14ac:dyDescent="0.25">
      <c r="B8" s="28" t="s">
        <v>1621</v>
      </c>
      <c r="C8" s="28" t="s">
        <v>1620</v>
      </c>
      <c r="D8" s="28" t="s">
        <v>1622</v>
      </c>
      <c r="E8" s="28" t="s">
        <v>10</v>
      </c>
      <c r="F8" s="29" t="str">
        <f>VLOOKUP(N8,Revistas!$B$2:$H$63971,2,FALSE)</f>
        <v>NO TIENE</v>
      </c>
      <c r="G8" s="29" t="str">
        <f>VLOOKUP(N8,Revistas!$B$2:$H$63971,3,FALSE)</f>
        <v>NO TIENE</v>
      </c>
      <c r="H8" s="29" t="str">
        <f>VLOOKUP(N8,Revistas!$B$2:$H$63971,4,FALSE)</f>
        <v>NO TIENE</v>
      </c>
      <c r="I8" s="29" t="str">
        <f>VLOOKUP(N8,Revistas!$B$2:$H$63971,5,FALSE)</f>
        <v>NO TIENE</v>
      </c>
      <c r="J8" s="29" t="str">
        <f>VLOOKUP(N8,Revistas!$B$2:$H$63971,6,FALSE)</f>
        <v>NO</v>
      </c>
      <c r="K8" s="28" t="s">
        <v>1624</v>
      </c>
      <c r="L8" s="28"/>
      <c r="M8" s="29" t="s">
        <v>140</v>
      </c>
      <c r="N8" s="29" t="s">
        <v>1625</v>
      </c>
      <c r="O8" s="29" t="s">
        <v>1623</v>
      </c>
      <c r="P8" s="29">
        <v>2018</v>
      </c>
      <c r="Q8" s="29">
        <v>65</v>
      </c>
      <c r="R8" s="29">
        <v>3</v>
      </c>
      <c r="S8" s="29">
        <v>165</v>
      </c>
      <c r="T8" s="29">
        <v>169</v>
      </c>
      <c r="U8" s="29">
        <v>28958609</v>
      </c>
    </row>
    <row r="9" spans="2:21" x14ac:dyDescent="0.25">
      <c r="B9" s="28" t="s">
        <v>1607</v>
      </c>
      <c r="C9" s="28" t="s">
        <v>1608</v>
      </c>
      <c r="D9" s="28" t="s">
        <v>1609</v>
      </c>
      <c r="E9" s="28" t="s">
        <v>10</v>
      </c>
      <c r="F9" s="29" t="str">
        <f>VLOOKUP(N9,Revistas!$B$2:$H$63971,2,FALSE)</f>
        <v>NO TIENE</v>
      </c>
      <c r="G9" s="29" t="str">
        <f>VLOOKUP(N9,Revistas!$B$2:$H$63971,3,FALSE)</f>
        <v>NO TIENE</v>
      </c>
      <c r="H9" s="29" t="str">
        <f>VLOOKUP(N9,Revistas!$B$2:$H$63971,4,FALSE)</f>
        <v>NO TIENE</v>
      </c>
      <c r="I9" s="29" t="str">
        <f>VLOOKUP(N9,Revistas!$B$2:$H$63971,5,FALSE)</f>
        <v>NO TIENE</v>
      </c>
      <c r="J9" s="29" t="str">
        <f>VLOOKUP(N9,Revistas!$B$2:$H$63971,6,FALSE)</f>
        <v>NO</v>
      </c>
      <c r="K9" s="28" t="s">
        <v>1610</v>
      </c>
      <c r="L9" s="28" t="s">
        <v>1611</v>
      </c>
      <c r="M9" s="29">
        <v>0</v>
      </c>
      <c r="N9" s="29" t="s">
        <v>1612</v>
      </c>
      <c r="O9" s="29" t="s">
        <v>589</v>
      </c>
      <c r="P9" s="29">
        <v>2018</v>
      </c>
      <c r="Q9" s="29">
        <v>25</v>
      </c>
      <c r="R9" s="29">
        <v>1</v>
      </c>
      <c r="S9" s="29">
        <v>12</v>
      </c>
      <c r="T9" s="29">
        <v>16</v>
      </c>
      <c r="U9" s="29"/>
    </row>
    <row r="10" spans="2:21" x14ac:dyDescent="0.25">
      <c r="B10" s="28" t="s">
        <v>1613</v>
      </c>
      <c r="C10" s="28" t="s">
        <v>1614</v>
      </c>
      <c r="D10" s="28" t="s">
        <v>29</v>
      </c>
      <c r="E10" s="28" t="s">
        <v>24</v>
      </c>
      <c r="F10" s="29">
        <f>VLOOKUP(N10,Revistas!$B$2:$H$63971,2,FALSE)</f>
        <v>1.1399999999999999</v>
      </c>
      <c r="G10" s="29" t="str">
        <f>VLOOKUP(N10,Revistas!$B$2:$H$63971,3,FALSE)</f>
        <v>Q3</v>
      </c>
      <c r="H10" s="29" t="str">
        <f>VLOOKUP(N10,Revistas!$B$2:$H$63971,4,FALSE)</f>
        <v>PEDIATRICS - SCIE</v>
      </c>
      <c r="I10" s="29" t="str">
        <f>VLOOKUP(N10,Revistas!$B$2:$H$63971,5,FALSE)</f>
        <v>88/121/</v>
      </c>
      <c r="J10" s="29" t="str">
        <f>VLOOKUP(N10,Revistas!$B$2:$H$63971,6,FALSE)</f>
        <v>NO</v>
      </c>
      <c r="K10" s="28" t="s">
        <v>1615</v>
      </c>
      <c r="L10" s="28" t="s">
        <v>1616</v>
      </c>
      <c r="M10" s="29">
        <v>0</v>
      </c>
      <c r="N10" s="29" t="s">
        <v>32</v>
      </c>
      <c r="O10" s="29" t="s">
        <v>73</v>
      </c>
      <c r="P10" s="29">
        <v>2018</v>
      </c>
      <c r="Q10" s="29">
        <v>88</v>
      </c>
      <c r="R10" s="29">
        <v>1</v>
      </c>
      <c r="S10" s="29">
        <v>48</v>
      </c>
      <c r="T10" s="29">
        <v>49</v>
      </c>
      <c r="U10" s="29">
        <v>28366696</v>
      </c>
    </row>
    <row r="11" spans="2:21" x14ac:dyDescent="0.25">
      <c r="B11" s="28" t="s">
        <v>1627</v>
      </c>
      <c r="C11" s="28" t="s">
        <v>1626</v>
      </c>
      <c r="D11" s="28" t="s">
        <v>4707</v>
      </c>
      <c r="E11" s="28" t="s">
        <v>10</v>
      </c>
      <c r="F11" s="29">
        <f>VLOOKUP(N11,Revistas!$B$2:$H$63971,2,FALSE)</f>
        <v>1.3129999999999999</v>
      </c>
      <c r="G11" s="29" t="str">
        <f>VLOOKUP(N11,Revistas!$B$2:$H$63971,3,FALSE)</f>
        <v>Q3</v>
      </c>
      <c r="H11" s="29" t="str">
        <f>VLOOKUP(N11,Revistas!$B$2:$H$63971,4,FALSE)</f>
        <v>SURGERY</v>
      </c>
      <c r="I11" s="29" t="str">
        <f>VLOOKUP(N11,Revistas!$B$2:$H$63971,5,FALSE)</f>
        <v>127/196</v>
      </c>
      <c r="J11" s="29" t="str">
        <f>VLOOKUP(N11,Revistas!$B$2:$H$63971,6,FALSE)</f>
        <v>NO</v>
      </c>
      <c r="K11" s="28" t="s">
        <v>1630</v>
      </c>
      <c r="L11" s="28"/>
      <c r="M11" s="29" t="s">
        <v>140</v>
      </c>
      <c r="N11" s="29" t="s">
        <v>1599</v>
      </c>
      <c r="O11" s="29" t="s">
        <v>1629</v>
      </c>
      <c r="P11" s="29">
        <v>2018</v>
      </c>
      <c r="Q11" s="29"/>
      <c r="R11" s="29"/>
      <c r="S11" s="29"/>
      <c r="T11" s="29"/>
      <c r="U11" s="29">
        <v>29475213</v>
      </c>
    </row>
    <row r="12" spans="2:21" x14ac:dyDescent="0.25">
      <c r="B12" s="28" t="s">
        <v>1508</v>
      </c>
      <c r="C12" s="28" t="s">
        <v>1511</v>
      </c>
      <c r="D12" s="28" t="s">
        <v>4706</v>
      </c>
      <c r="E12" s="28" t="s">
        <v>10</v>
      </c>
      <c r="F12" s="29" t="str">
        <f>VLOOKUP(N12,Revistas!$B$2:$H$63971,2,FALSE)</f>
        <v>NO TIENE</v>
      </c>
      <c r="G12" s="29" t="str">
        <f>VLOOKUP(N12,Revistas!$B$2:$H$63971,3,FALSE)</f>
        <v>NO TIENE</v>
      </c>
      <c r="H12" s="29" t="str">
        <f>VLOOKUP(N12,Revistas!$B$2:$H$63971,4,FALSE)</f>
        <v>NO TIENE</v>
      </c>
      <c r="I12" s="29" t="str">
        <f>VLOOKUP(N12,Revistas!$B$2:$H$63971,5,FALSE)</f>
        <v>NO TIENE</v>
      </c>
      <c r="J12" s="29" t="str">
        <f>VLOOKUP(N12,Revistas!$B$2:$H$63971,6,FALSE)</f>
        <v>NO</v>
      </c>
      <c r="K12" s="28" t="s">
        <v>1165</v>
      </c>
      <c r="L12" s="28"/>
      <c r="M12" s="29" t="s">
        <v>140</v>
      </c>
      <c r="N12" s="29" t="s">
        <v>1166</v>
      </c>
      <c r="O12" s="29" t="s">
        <v>1509</v>
      </c>
      <c r="P12" s="29">
        <v>2018</v>
      </c>
      <c r="Q12" s="29">
        <v>31</v>
      </c>
      <c r="R12" s="29">
        <v>1</v>
      </c>
      <c r="S12" s="29">
        <v>8</v>
      </c>
      <c r="T12" s="29">
        <v>14</v>
      </c>
      <c r="U12" s="29">
        <v>29419952</v>
      </c>
    </row>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8</v>
      </c>
      <c r="D371" s="15" t="s">
        <v>10</v>
      </c>
      <c r="E371" s="16">
        <f>DSUM(A1:U366,F1,D370:D371)</f>
        <v>5.0789999999999997</v>
      </c>
      <c r="F371" s="16" t="s">
        <v>10</v>
      </c>
      <c r="G371" s="16" t="s">
        <v>1638</v>
      </c>
      <c r="H371" s="16">
        <f>DCOUNTA(A1:U366,G1,F370:G371)</f>
        <v>0</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2</v>
      </c>
      <c r="D374" s="15" t="s">
        <v>24</v>
      </c>
      <c r="E374" s="16">
        <f>DSUM(A1:U366,F1,D373:D374)</f>
        <v>1.1399999999999999</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1</v>
      </c>
      <c r="D387" s="15" t="s">
        <v>44</v>
      </c>
      <c r="E387" s="16">
        <f>DSUM(A1:U366,F1,D386:D387)</f>
        <v>3.073</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8</v>
      </c>
      <c r="D390" s="19" t="s">
        <v>4699</v>
      </c>
      <c r="E390" s="19">
        <f>E371</f>
        <v>5.0789999999999997</v>
      </c>
      <c r="F390" s="18">
        <f>H371</f>
        <v>0</v>
      </c>
      <c r="G390" s="18">
        <f>K371</f>
        <v>0</v>
      </c>
      <c r="H390" s="16"/>
      <c r="I390" s="16"/>
      <c r="J390" s="16"/>
      <c r="K390" s="16"/>
      <c r="L390" s="16"/>
      <c r="M390" s="16"/>
      <c r="N390" s="16"/>
      <c r="O390" s="17"/>
      <c r="P390" s="16"/>
      <c r="Q390" s="16"/>
      <c r="R390" s="16"/>
      <c r="S390" s="16"/>
      <c r="T390" s="16"/>
      <c r="U390" s="16"/>
    </row>
    <row r="391" spans="2:52" s="15" customFormat="1" ht="15.75" x14ac:dyDescent="0.3">
      <c r="C391" s="18">
        <f>C374</f>
        <v>2</v>
      </c>
      <c r="D391" s="19" t="s">
        <v>4700</v>
      </c>
      <c r="E391" s="19">
        <f>E374</f>
        <v>1.1399999999999999</v>
      </c>
      <c r="F391" s="18">
        <f>H374</f>
        <v>0</v>
      </c>
      <c r="G391" s="18">
        <f>K374</f>
        <v>0</v>
      </c>
      <c r="H391" s="16"/>
      <c r="I391" s="16"/>
      <c r="J391" s="16"/>
      <c r="K391" s="16"/>
      <c r="L391" s="16"/>
      <c r="M391" s="16"/>
      <c r="N391" s="16"/>
      <c r="O391" s="17"/>
      <c r="P391" s="16"/>
      <c r="Q391" s="16"/>
      <c r="R391" s="16"/>
      <c r="S391" s="16"/>
      <c r="T391" s="16"/>
      <c r="U391" s="16"/>
    </row>
    <row r="392" spans="2:52" s="15" customFormat="1" ht="15.75" x14ac:dyDescent="0.3">
      <c r="C392" s="18">
        <f>C387</f>
        <v>1</v>
      </c>
      <c r="D392" s="19" t="s">
        <v>4703</v>
      </c>
      <c r="E392" s="19">
        <f>E387</f>
        <v>3.073</v>
      </c>
      <c r="F392" s="18">
        <f>H387</f>
        <v>0</v>
      </c>
      <c r="G392" s="18">
        <f>K387</f>
        <v>0</v>
      </c>
      <c r="H392" s="16"/>
      <c r="I392" s="16"/>
      <c r="J392" s="16"/>
      <c r="K392" s="16"/>
      <c r="L392" s="16"/>
      <c r="M392" s="16"/>
      <c r="N392" s="16"/>
      <c r="O392" s="17"/>
      <c r="P392" s="16"/>
      <c r="Q392" s="16"/>
      <c r="R392" s="16"/>
      <c r="S392" s="16"/>
      <c r="T392" s="16"/>
      <c r="U392" s="16"/>
    </row>
    <row r="393" spans="2:52" s="15" customFormat="1" ht="15.75" x14ac:dyDescent="0.3">
      <c r="C393" s="20"/>
      <c r="D393" s="25" t="s">
        <v>4704</v>
      </c>
      <c r="E393" s="25">
        <f>E390</f>
        <v>5.0789999999999997</v>
      </c>
      <c r="F393" s="20"/>
      <c r="G393" s="16"/>
      <c r="H393" s="16"/>
      <c r="I393" s="16"/>
      <c r="J393" s="16"/>
      <c r="K393" s="16"/>
      <c r="L393" s="16"/>
      <c r="M393" s="16"/>
      <c r="N393" s="16"/>
      <c r="O393" s="17"/>
      <c r="P393" s="16"/>
      <c r="Q393" s="16"/>
      <c r="R393" s="16"/>
      <c r="S393" s="16"/>
      <c r="T393" s="16"/>
      <c r="U393" s="16"/>
    </row>
    <row r="394" spans="2:52" s="15" customFormat="1" ht="15.75" x14ac:dyDescent="0.3">
      <c r="C394" s="20"/>
      <c r="D394" s="25" t="s">
        <v>4705</v>
      </c>
      <c r="E394" s="25">
        <f>E390+E391+E392</f>
        <v>9.2919999999999998</v>
      </c>
      <c r="F394" s="16"/>
      <c r="G394" s="16"/>
      <c r="H394" s="16"/>
      <c r="I394" s="16"/>
      <c r="J394" s="16"/>
      <c r="K394" s="16"/>
      <c r="L394" s="16"/>
      <c r="M394" s="16"/>
      <c r="N394" s="16"/>
      <c r="O394" s="16"/>
      <c r="P394" s="16"/>
      <c r="Q394" s="16"/>
      <c r="R394" s="16"/>
      <c r="S394" s="16"/>
      <c r="T394" s="16"/>
      <c r="U394" s="16"/>
    </row>
    <row r="400" spans="2:52" x14ac:dyDescent="0.25">
      <c r="C400" s="15"/>
    </row>
  </sheetData>
  <sortState ref="B2:U13">
    <sortCondition ref="B2:B365"/>
    <sortCondition ref="C2:C365"/>
  </sortState>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75"/>
  <sheetViews>
    <sheetView topLeftCell="A1042" workbookViewId="0">
      <selection activeCell="G1054" sqref="G1054"/>
    </sheetView>
  </sheetViews>
  <sheetFormatPr baseColWidth="10" defaultColWidth="11.5703125" defaultRowHeight="15" x14ac:dyDescent="0.25"/>
  <cols>
    <col min="1" max="1" width="79.85546875" style="5" customWidth="1"/>
    <col min="2" max="16384" width="11.5703125" style="5"/>
  </cols>
  <sheetData>
    <row r="1" spans="1:19" s="12" customFormat="1" x14ac:dyDescent="0.25">
      <c r="A1" s="12" t="s">
        <v>166</v>
      </c>
      <c r="B1" s="12" t="s">
        <v>1633</v>
      </c>
      <c r="C1" s="12" t="s">
        <v>1634</v>
      </c>
      <c r="D1" s="12" t="s">
        <v>169</v>
      </c>
      <c r="E1" s="12" t="s">
        <v>172</v>
      </c>
      <c r="F1" s="12" t="s">
        <v>1635</v>
      </c>
      <c r="G1" s="12" t="s">
        <v>170</v>
      </c>
    </row>
    <row r="2" spans="1:19" x14ac:dyDescent="0.25">
      <c r="A2" s="6" t="s">
        <v>1636</v>
      </c>
      <c r="B2" s="6" t="s">
        <v>1637</v>
      </c>
      <c r="C2" s="6">
        <v>2.6850000000000001</v>
      </c>
      <c r="D2" s="6" t="s">
        <v>1638</v>
      </c>
      <c r="E2" s="6" t="s">
        <v>1639</v>
      </c>
      <c r="F2" s="6" t="s">
        <v>1640</v>
      </c>
      <c r="G2" s="6" t="s">
        <v>1592</v>
      </c>
      <c r="H2" s="6"/>
      <c r="I2" s="6"/>
      <c r="J2" s="6"/>
      <c r="K2" s="6"/>
      <c r="L2" s="6"/>
      <c r="M2" s="6"/>
      <c r="N2" s="6"/>
      <c r="O2" s="6"/>
      <c r="P2" s="6"/>
      <c r="Q2" s="6"/>
      <c r="R2" s="6"/>
      <c r="S2" s="6"/>
    </row>
    <row r="3" spans="1:19" x14ac:dyDescent="0.25">
      <c r="A3" s="6" t="s">
        <v>1641</v>
      </c>
      <c r="B3" s="6" t="s">
        <v>1642</v>
      </c>
      <c r="C3" s="6">
        <v>6.319</v>
      </c>
      <c r="D3" s="6" t="s">
        <v>1638</v>
      </c>
      <c r="E3" s="6" t="s">
        <v>1643</v>
      </c>
      <c r="F3" s="6" t="s">
        <v>1644</v>
      </c>
      <c r="G3" s="6" t="s">
        <v>1592</v>
      </c>
      <c r="H3" s="6"/>
      <c r="I3" s="6"/>
      <c r="J3" s="6"/>
      <c r="K3" s="6"/>
      <c r="L3" s="6"/>
      <c r="M3" s="6"/>
      <c r="N3" s="6"/>
      <c r="O3" s="6"/>
      <c r="P3" s="6"/>
      <c r="Q3" s="6"/>
      <c r="R3" s="6"/>
      <c r="S3" s="6"/>
    </row>
    <row r="4" spans="1:19" x14ac:dyDescent="0.25">
      <c r="A4" s="6" t="s">
        <v>1645</v>
      </c>
      <c r="B4" s="6" t="s">
        <v>1646</v>
      </c>
      <c r="C4" s="6">
        <v>3.34</v>
      </c>
      <c r="D4" s="6" t="s">
        <v>1647</v>
      </c>
      <c r="E4" s="6" t="s">
        <v>1648</v>
      </c>
      <c r="F4" s="6" t="s">
        <v>1649</v>
      </c>
      <c r="G4" s="6" t="s">
        <v>1650</v>
      </c>
      <c r="H4" s="6"/>
      <c r="I4" s="6"/>
      <c r="J4" s="6"/>
      <c r="K4" s="6"/>
      <c r="L4" s="6"/>
      <c r="M4" s="6"/>
      <c r="N4" s="6"/>
      <c r="O4" s="6"/>
      <c r="P4" s="6"/>
      <c r="Q4" s="6"/>
      <c r="R4" s="6"/>
      <c r="S4" s="6"/>
    </row>
    <row r="5" spans="1:19" x14ac:dyDescent="0.25">
      <c r="A5" s="6" t="s">
        <v>1651</v>
      </c>
      <c r="B5" s="6" t="s">
        <v>1652</v>
      </c>
      <c r="C5" s="6">
        <v>1.2050000000000001</v>
      </c>
      <c r="D5" s="6" t="s">
        <v>1653</v>
      </c>
      <c r="E5" s="6" t="s">
        <v>1654</v>
      </c>
      <c r="F5" s="6" t="s">
        <v>1655</v>
      </c>
      <c r="G5" s="6" t="s">
        <v>1650</v>
      </c>
      <c r="H5" s="6"/>
      <c r="I5" s="6"/>
      <c r="J5" s="6"/>
      <c r="K5" s="6"/>
      <c r="L5" s="6"/>
      <c r="M5" s="6"/>
      <c r="N5" s="6"/>
      <c r="O5" s="6"/>
      <c r="P5" s="6"/>
      <c r="Q5" s="6"/>
      <c r="R5" s="6"/>
      <c r="S5" s="6"/>
    </row>
    <row r="6" spans="1:19" x14ac:dyDescent="0.25">
      <c r="A6" s="6" t="s">
        <v>1656</v>
      </c>
      <c r="B6" s="6" t="s">
        <v>1657</v>
      </c>
      <c r="C6" s="6">
        <v>3.0870000000000002</v>
      </c>
      <c r="D6" s="6" t="s">
        <v>1647</v>
      </c>
      <c r="E6" s="6" t="s">
        <v>1658</v>
      </c>
      <c r="F6" s="6" t="s">
        <v>1659</v>
      </c>
      <c r="G6" s="6" t="s">
        <v>1650</v>
      </c>
      <c r="H6" s="6"/>
      <c r="I6" s="6"/>
      <c r="J6" s="6"/>
      <c r="K6" s="6"/>
      <c r="L6" s="6"/>
      <c r="M6" s="6"/>
      <c r="N6" s="6"/>
      <c r="O6" s="6"/>
      <c r="P6" s="6"/>
      <c r="Q6" s="6"/>
      <c r="R6" s="6"/>
      <c r="S6" s="6"/>
    </row>
    <row r="7" spans="1:19" x14ac:dyDescent="0.25">
      <c r="A7" s="6" t="s">
        <v>1660</v>
      </c>
      <c r="B7" s="6" t="s">
        <v>1661</v>
      </c>
      <c r="C7" s="6">
        <v>2.48</v>
      </c>
      <c r="D7" s="6" t="s">
        <v>1647</v>
      </c>
      <c r="E7" s="6" t="s">
        <v>1662</v>
      </c>
      <c r="F7" s="6" t="s">
        <v>1663</v>
      </c>
      <c r="G7" s="6" t="s">
        <v>1650</v>
      </c>
      <c r="H7" s="6"/>
      <c r="I7" s="6"/>
      <c r="J7" s="6"/>
      <c r="K7" s="6"/>
      <c r="L7" s="6"/>
      <c r="M7" s="6"/>
      <c r="N7" s="6"/>
      <c r="O7" s="6"/>
      <c r="P7" s="6"/>
      <c r="Q7" s="6"/>
      <c r="R7" s="6"/>
      <c r="S7" s="6"/>
    </row>
    <row r="8" spans="1:19" x14ac:dyDescent="0.25">
      <c r="A8" s="7" t="s">
        <v>1664</v>
      </c>
      <c r="B8" s="7" t="s">
        <v>1665</v>
      </c>
      <c r="C8" s="7">
        <v>0.59899999999999998</v>
      </c>
      <c r="D8" s="7" t="s">
        <v>1653</v>
      </c>
      <c r="E8" s="7" t="s">
        <v>1666</v>
      </c>
      <c r="F8" s="7" t="s">
        <v>1667</v>
      </c>
      <c r="G8" s="7" t="s">
        <v>1650</v>
      </c>
      <c r="H8" s="7"/>
      <c r="I8" s="7"/>
      <c r="J8" s="7"/>
      <c r="K8" s="7"/>
      <c r="L8" s="7"/>
      <c r="M8" s="7"/>
      <c r="N8" s="7"/>
      <c r="O8" s="7"/>
      <c r="P8" s="7"/>
      <c r="Q8" s="7"/>
      <c r="R8" s="7"/>
      <c r="S8" s="7"/>
    </row>
    <row r="9" spans="1:19" x14ac:dyDescent="0.25">
      <c r="A9" s="7" t="s">
        <v>1668</v>
      </c>
      <c r="B9" s="7" t="s">
        <v>1669</v>
      </c>
      <c r="C9" s="7">
        <v>1.1160000000000001</v>
      </c>
      <c r="D9" s="7" t="s">
        <v>1670</v>
      </c>
      <c r="E9" s="7" t="s">
        <v>1671</v>
      </c>
      <c r="F9" s="7" t="s">
        <v>1672</v>
      </c>
      <c r="G9" s="7" t="s">
        <v>1650</v>
      </c>
      <c r="H9" s="7"/>
      <c r="I9" s="7"/>
      <c r="J9" s="7"/>
      <c r="K9" s="7"/>
      <c r="L9" s="7"/>
      <c r="M9" s="7"/>
      <c r="N9" s="7"/>
      <c r="O9" s="7"/>
      <c r="P9" s="7"/>
      <c r="Q9" s="7"/>
      <c r="R9" s="7"/>
      <c r="S9" s="7"/>
    </row>
    <row r="10" spans="1:19" x14ac:dyDescent="0.25">
      <c r="A10" s="5" t="s">
        <v>1354</v>
      </c>
      <c r="B10" s="5" t="s">
        <v>1357</v>
      </c>
      <c r="C10" s="5" t="s">
        <v>1682</v>
      </c>
      <c r="D10" s="5" t="s">
        <v>1682</v>
      </c>
      <c r="E10" s="5" t="s">
        <v>1682</v>
      </c>
      <c r="F10" s="5" t="s">
        <v>1682</v>
      </c>
      <c r="G10" s="5" t="s">
        <v>1650</v>
      </c>
    </row>
    <row r="11" spans="1:19" x14ac:dyDescent="0.25">
      <c r="A11" s="5" t="s">
        <v>1673</v>
      </c>
      <c r="B11" s="5" t="s">
        <v>1674</v>
      </c>
      <c r="C11" s="5">
        <v>2.0430000000000001</v>
      </c>
      <c r="D11" s="5" t="s">
        <v>1647</v>
      </c>
      <c r="E11" s="5" t="s">
        <v>769</v>
      </c>
      <c r="F11" s="5" t="s">
        <v>1675</v>
      </c>
      <c r="G11" s="5" t="s">
        <v>1650</v>
      </c>
    </row>
    <row r="12" spans="1:19" x14ac:dyDescent="0.25">
      <c r="A12" s="7" t="s">
        <v>1676</v>
      </c>
      <c r="B12" s="7" t="s">
        <v>1677</v>
      </c>
      <c r="C12" s="7">
        <v>2.218</v>
      </c>
      <c r="D12" s="7" t="s">
        <v>1647</v>
      </c>
      <c r="E12" s="7" t="s">
        <v>1678</v>
      </c>
      <c r="F12" s="7" t="s">
        <v>1679</v>
      </c>
      <c r="G12" s="7" t="s">
        <v>1650</v>
      </c>
      <c r="H12" s="7"/>
      <c r="I12" s="7"/>
      <c r="J12" s="7"/>
      <c r="K12" s="7"/>
      <c r="L12" s="7"/>
      <c r="M12" s="7"/>
      <c r="N12" s="7"/>
      <c r="O12" s="7"/>
      <c r="P12" s="7"/>
      <c r="Q12" s="7"/>
      <c r="R12" s="7"/>
      <c r="S12" s="7"/>
    </row>
    <row r="13" spans="1:19" x14ac:dyDescent="0.25">
      <c r="A13" s="5" t="s">
        <v>1680</v>
      </c>
      <c r="B13" s="5" t="s">
        <v>1681</v>
      </c>
      <c r="C13" s="5" t="s">
        <v>1682</v>
      </c>
      <c r="D13" s="5" t="s">
        <v>1682</v>
      </c>
      <c r="E13" s="5" t="s">
        <v>1682</v>
      </c>
      <c r="F13" s="5" t="s">
        <v>1682</v>
      </c>
      <c r="G13" s="5" t="s">
        <v>1650</v>
      </c>
    </row>
    <row r="14" spans="1:19" x14ac:dyDescent="0.25">
      <c r="A14" s="5" t="s">
        <v>723</v>
      </c>
      <c r="B14" s="5" t="s">
        <v>727</v>
      </c>
      <c r="C14" s="5" t="s">
        <v>1682</v>
      </c>
      <c r="D14" s="5" t="s">
        <v>1682</v>
      </c>
      <c r="E14" s="5" t="s">
        <v>1682</v>
      </c>
      <c r="F14" s="5" t="s">
        <v>1682</v>
      </c>
      <c r="G14" s="5" t="s">
        <v>1650</v>
      </c>
    </row>
    <row r="15" spans="1:19" x14ac:dyDescent="0.25">
      <c r="A15" s="5" t="s">
        <v>1683</v>
      </c>
      <c r="B15" s="5" t="s">
        <v>1684</v>
      </c>
      <c r="C15" s="5">
        <v>1.339</v>
      </c>
      <c r="D15" s="5" t="s">
        <v>1670</v>
      </c>
      <c r="E15" s="5" t="s">
        <v>1685</v>
      </c>
      <c r="F15" s="5" t="s">
        <v>1686</v>
      </c>
      <c r="G15" s="5" t="s">
        <v>1650</v>
      </c>
    </row>
    <row r="16" spans="1:19" x14ac:dyDescent="0.25">
      <c r="A16" s="5" t="s">
        <v>1113</v>
      </c>
      <c r="B16" s="5" t="s">
        <v>1116</v>
      </c>
      <c r="C16" s="5">
        <v>1.181</v>
      </c>
      <c r="D16" s="5" t="s">
        <v>1653</v>
      </c>
      <c r="E16" s="5" t="s">
        <v>1687</v>
      </c>
      <c r="F16" s="5" t="s">
        <v>1688</v>
      </c>
      <c r="G16" s="5" t="s">
        <v>1650</v>
      </c>
    </row>
    <row r="17" spans="1:37" x14ac:dyDescent="0.25">
      <c r="A17" s="5" t="s">
        <v>1689</v>
      </c>
      <c r="B17" s="5" t="s">
        <v>1690</v>
      </c>
      <c r="C17" s="5">
        <v>1.181</v>
      </c>
      <c r="D17" s="5" t="s">
        <v>1653</v>
      </c>
      <c r="E17" s="5" t="s">
        <v>1687</v>
      </c>
      <c r="F17" s="5" t="s">
        <v>1688</v>
      </c>
      <c r="G17" s="5" t="s">
        <v>1650</v>
      </c>
      <c r="AK17" s="8"/>
    </row>
    <row r="18" spans="1:37" x14ac:dyDescent="0.25">
      <c r="A18" s="5" t="s">
        <v>1691</v>
      </c>
      <c r="B18" s="5" t="s">
        <v>1692</v>
      </c>
      <c r="C18" s="5" t="s">
        <v>1682</v>
      </c>
      <c r="D18" s="5" t="s">
        <v>1682</v>
      </c>
      <c r="E18" s="5" t="s">
        <v>1682</v>
      </c>
      <c r="F18" s="5" t="s">
        <v>1682</v>
      </c>
      <c r="G18" s="5" t="s">
        <v>1650</v>
      </c>
    </row>
    <row r="19" spans="1:37" x14ac:dyDescent="0.25">
      <c r="A19" s="5" t="s">
        <v>1693</v>
      </c>
      <c r="B19" s="5" t="s">
        <v>1694</v>
      </c>
      <c r="C19" s="5">
        <v>1.2989999999999999</v>
      </c>
      <c r="D19" s="5" t="s">
        <v>1670</v>
      </c>
      <c r="E19" s="5" t="s">
        <v>1695</v>
      </c>
      <c r="F19" s="5" t="s">
        <v>1696</v>
      </c>
      <c r="G19" s="5" t="s">
        <v>1650</v>
      </c>
    </row>
    <row r="20" spans="1:37" x14ac:dyDescent="0.25">
      <c r="A20" s="5" t="s">
        <v>1697</v>
      </c>
      <c r="B20" s="5" t="s">
        <v>1698</v>
      </c>
      <c r="C20" s="5" t="s">
        <v>1682</v>
      </c>
      <c r="D20" s="5" t="s">
        <v>1682</v>
      </c>
      <c r="E20" s="5" t="s">
        <v>1682</v>
      </c>
      <c r="F20" s="5" t="s">
        <v>1682</v>
      </c>
      <c r="G20" s="5" t="s">
        <v>1650</v>
      </c>
    </row>
    <row r="21" spans="1:37" x14ac:dyDescent="0.25">
      <c r="A21" s="5" t="s">
        <v>1699</v>
      </c>
      <c r="B21" s="5" t="s">
        <v>1700</v>
      </c>
      <c r="C21" s="5">
        <v>1.0880000000000001</v>
      </c>
      <c r="D21" s="5" t="s">
        <v>1670</v>
      </c>
      <c r="E21" s="5" t="s">
        <v>1701</v>
      </c>
      <c r="F21" s="5" t="s">
        <v>1702</v>
      </c>
      <c r="G21" s="5" t="s">
        <v>1650</v>
      </c>
    </row>
    <row r="22" spans="1:37" x14ac:dyDescent="0.25">
      <c r="A22" s="5" t="s">
        <v>1703</v>
      </c>
      <c r="B22" s="5" t="s">
        <v>1704</v>
      </c>
      <c r="C22" s="5">
        <v>4.282</v>
      </c>
      <c r="D22" s="5" t="s">
        <v>1638</v>
      </c>
      <c r="E22" s="5" t="s">
        <v>1705</v>
      </c>
      <c r="F22" s="5" t="s">
        <v>1706</v>
      </c>
      <c r="G22" s="5" t="s">
        <v>1650</v>
      </c>
    </row>
    <row r="23" spans="1:37" x14ac:dyDescent="0.25">
      <c r="A23" s="5" t="s">
        <v>1707</v>
      </c>
      <c r="B23" s="5" t="s">
        <v>1708</v>
      </c>
      <c r="C23" s="5">
        <v>4.6479999999999997</v>
      </c>
      <c r="D23" s="5" t="s">
        <v>1638</v>
      </c>
      <c r="E23" s="5" t="s">
        <v>1709</v>
      </c>
      <c r="F23" s="9" t="s">
        <v>1710</v>
      </c>
      <c r="G23" s="5" t="s">
        <v>1650</v>
      </c>
    </row>
    <row r="24" spans="1:37" x14ac:dyDescent="0.25">
      <c r="A24" s="5" t="s">
        <v>1711</v>
      </c>
      <c r="B24" s="5" t="s">
        <v>1712</v>
      </c>
      <c r="C24" s="5" t="s">
        <v>1682</v>
      </c>
      <c r="D24" s="5" t="s">
        <v>1682</v>
      </c>
      <c r="E24" s="5" t="s">
        <v>1682</v>
      </c>
      <c r="F24" s="5" t="s">
        <v>1682</v>
      </c>
      <c r="G24" s="5" t="s">
        <v>1650</v>
      </c>
    </row>
    <row r="25" spans="1:37" x14ac:dyDescent="0.25">
      <c r="A25" s="5" t="s">
        <v>1713</v>
      </c>
      <c r="B25" s="5" t="s">
        <v>1714</v>
      </c>
      <c r="C25" s="5">
        <v>5.0030000000000001</v>
      </c>
      <c r="D25" s="5" t="s">
        <v>1638</v>
      </c>
      <c r="E25" s="5" t="s">
        <v>1715</v>
      </c>
      <c r="F25" s="5" t="s">
        <v>1716</v>
      </c>
      <c r="G25" s="5" t="s">
        <v>1650</v>
      </c>
    </row>
    <row r="26" spans="1:37" x14ac:dyDescent="0.25">
      <c r="A26" s="5" t="s">
        <v>505</v>
      </c>
      <c r="B26" s="5" t="s">
        <v>508</v>
      </c>
      <c r="C26" s="5">
        <v>5.0030000000000001</v>
      </c>
      <c r="D26" s="5" t="s">
        <v>1638</v>
      </c>
      <c r="E26" s="5" t="s">
        <v>1715</v>
      </c>
      <c r="F26" s="5" t="s">
        <v>1716</v>
      </c>
      <c r="G26" s="5" t="s">
        <v>1650</v>
      </c>
    </row>
    <row r="27" spans="1:37" x14ac:dyDescent="0.25">
      <c r="A27" s="5" t="s">
        <v>1717</v>
      </c>
      <c r="B27" s="5" t="s">
        <v>1718</v>
      </c>
      <c r="C27" s="5">
        <v>1.8240000000000001</v>
      </c>
      <c r="D27" s="5" t="s">
        <v>1647</v>
      </c>
      <c r="E27" s="5" t="s">
        <v>1719</v>
      </c>
      <c r="F27" s="5" t="s">
        <v>1720</v>
      </c>
      <c r="G27" s="5" t="s">
        <v>1650</v>
      </c>
    </row>
    <row r="28" spans="1:37" x14ac:dyDescent="0.25">
      <c r="A28" s="5" t="s">
        <v>4360</v>
      </c>
      <c r="B28" s="5" t="s">
        <v>4363</v>
      </c>
      <c r="C28" s="5">
        <v>3.2360000000000002</v>
      </c>
      <c r="D28" s="5" t="s">
        <v>4682</v>
      </c>
      <c r="E28" s="5" t="s">
        <v>2433</v>
      </c>
      <c r="F28" s="5" t="s">
        <v>4683</v>
      </c>
      <c r="G28" s="5" t="s">
        <v>1650</v>
      </c>
    </row>
    <row r="29" spans="1:37" x14ac:dyDescent="0.25">
      <c r="A29" s="5" t="s">
        <v>1721</v>
      </c>
      <c r="B29" s="5" t="s">
        <v>1722</v>
      </c>
      <c r="C29" s="5">
        <v>2.0950000000000002</v>
      </c>
      <c r="D29" s="5" t="s">
        <v>1670</v>
      </c>
      <c r="E29" s="5" t="s">
        <v>1723</v>
      </c>
      <c r="F29" s="5" t="s">
        <v>1724</v>
      </c>
      <c r="G29" s="5" t="s">
        <v>1650</v>
      </c>
    </row>
    <row r="30" spans="1:37" x14ac:dyDescent="0.25">
      <c r="A30" s="5" t="s">
        <v>1725</v>
      </c>
      <c r="B30" s="5" t="s">
        <v>1726</v>
      </c>
      <c r="C30" s="5">
        <v>3.1949999999999998</v>
      </c>
      <c r="D30" s="5" t="s">
        <v>1647</v>
      </c>
      <c r="E30" s="5" t="s">
        <v>1727</v>
      </c>
      <c r="F30" s="5" t="s">
        <v>1728</v>
      </c>
      <c r="G30" s="5" t="s">
        <v>1650</v>
      </c>
    </row>
    <row r="31" spans="1:37" x14ac:dyDescent="0.25">
      <c r="A31" s="5" t="s">
        <v>1729</v>
      </c>
      <c r="B31" s="5" t="s">
        <v>1730</v>
      </c>
      <c r="C31" s="5" t="s">
        <v>1682</v>
      </c>
      <c r="D31" s="5" t="s">
        <v>1682</v>
      </c>
      <c r="E31" s="5" t="s">
        <v>1682</v>
      </c>
      <c r="F31" s="5" t="s">
        <v>1682</v>
      </c>
      <c r="G31" s="5" t="s">
        <v>1650</v>
      </c>
    </row>
    <row r="32" spans="1:37" x14ac:dyDescent="0.25">
      <c r="A32" s="5" t="s">
        <v>1731</v>
      </c>
      <c r="B32" s="5" t="s">
        <v>1732</v>
      </c>
      <c r="C32" s="5">
        <v>1.4390000000000001</v>
      </c>
      <c r="D32" s="5" t="s">
        <v>1653</v>
      </c>
      <c r="E32" s="5" t="s">
        <v>1727</v>
      </c>
      <c r="F32" s="5" t="s">
        <v>1733</v>
      </c>
      <c r="G32" s="5" t="s">
        <v>1650</v>
      </c>
    </row>
    <row r="33" spans="1:19" x14ac:dyDescent="0.25">
      <c r="A33" s="5" t="s">
        <v>1734</v>
      </c>
      <c r="B33" s="5" t="s">
        <v>1735</v>
      </c>
      <c r="C33" s="5">
        <v>1.4390000000000001</v>
      </c>
      <c r="D33" s="5" t="s">
        <v>1653</v>
      </c>
      <c r="E33" s="5" t="s">
        <v>1727</v>
      </c>
      <c r="F33" s="5" t="s">
        <v>1733</v>
      </c>
      <c r="G33" s="5" t="s">
        <v>1650</v>
      </c>
    </row>
    <row r="34" spans="1:19" x14ac:dyDescent="0.25">
      <c r="A34" s="7" t="s">
        <v>1736</v>
      </c>
      <c r="B34" s="7" t="s">
        <v>1737</v>
      </c>
      <c r="C34" s="7">
        <v>0.311</v>
      </c>
      <c r="D34" s="7" t="s">
        <v>1653</v>
      </c>
      <c r="E34" s="7" t="s">
        <v>1738</v>
      </c>
      <c r="F34" s="7" t="s">
        <v>1739</v>
      </c>
      <c r="G34" s="7" t="s">
        <v>1650</v>
      </c>
      <c r="H34" s="7"/>
      <c r="I34" s="7"/>
      <c r="J34" s="7"/>
      <c r="K34" s="7"/>
      <c r="L34" s="7"/>
      <c r="M34" s="7"/>
      <c r="N34" s="7"/>
      <c r="O34" s="7"/>
      <c r="P34" s="7"/>
      <c r="Q34" s="7"/>
      <c r="R34" s="7"/>
      <c r="S34" s="7"/>
    </row>
    <row r="35" spans="1:19" x14ac:dyDescent="0.25">
      <c r="A35" s="5" t="s">
        <v>1740</v>
      </c>
      <c r="B35" s="5" t="s">
        <v>1741</v>
      </c>
      <c r="C35" s="5">
        <v>3.194</v>
      </c>
      <c r="D35" s="5" t="s">
        <v>1647</v>
      </c>
      <c r="E35" s="5" t="s">
        <v>1742</v>
      </c>
      <c r="F35" s="5" t="s">
        <v>1743</v>
      </c>
      <c r="G35" s="5" t="s">
        <v>1650</v>
      </c>
    </row>
    <row r="36" spans="1:19" x14ac:dyDescent="0.25">
      <c r="A36" s="5" t="s">
        <v>1744</v>
      </c>
      <c r="B36" s="5" t="s">
        <v>1745</v>
      </c>
      <c r="C36" s="5">
        <v>7.3609999999999998</v>
      </c>
      <c r="D36" s="5" t="s">
        <v>1638</v>
      </c>
      <c r="E36" s="5" t="s">
        <v>1742</v>
      </c>
      <c r="F36" s="5" t="s">
        <v>1746</v>
      </c>
      <c r="G36" s="5" t="s">
        <v>1592</v>
      </c>
    </row>
    <row r="37" spans="1:19" x14ac:dyDescent="0.25">
      <c r="A37" s="5" t="s">
        <v>1747</v>
      </c>
      <c r="B37" s="5" t="s">
        <v>1748</v>
      </c>
      <c r="C37" s="5" t="s">
        <v>1682</v>
      </c>
      <c r="D37" s="5" t="s">
        <v>1682</v>
      </c>
      <c r="E37" s="5" t="s">
        <v>1682</v>
      </c>
      <c r="F37" s="5" t="s">
        <v>1682</v>
      </c>
      <c r="G37" s="5" t="s">
        <v>1650</v>
      </c>
    </row>
    <row r="38" spans="1:19" x14ac:dyDescent="0.25">
      <c r="A38" s="5" t="s">
        <v>1749</v>
      </c>
      <c r="B38" s="5" t="s">
        <v>1750</v>
      </c>
      <c r="C38" s="5">
        <v>2.8690000000000002</v>
      </c>
      <c r="D38" s="5" t="s">
        <v>1670</v>
      </c>
      <c r="E38" s="5" t="s">
        <v>1742</v>
      </c>
      <c r="F38" s="5" t="s">
        <v>1751</v>
      </c>
      <c r="G38" s="5" t="s">
        <v>1650</v>
      </c>
    </row>
    <row r="39" spans="1:19" x14ac:dyDescent="0.25">
      <c r="A39" s="5" t="s">
        <v>4366</v>
      </c>
      <c r="B39" s="5" t="s">
        <v>4369</v>
      </c>
      <c r="C39" s="5">
        <v>9.4779999999999998</v>
      </c>
      <c r="D39" s="5" t="s">
        <v>3166</v>
      </c>
      <c r="E39" s="5" t="s">
        <v>1658</v>
      </c>
      <c r="F39" s="5" t="s">
        <v>1754</v>
      </c>
      <c r="G39" s="5" t="s">
        <v>1592</v>
      </c>
    </row>
    <row r="40" spans="1:19" x14ac:dyDescent="0.25">
      <c r="A40" s="5" t="s">
        <v>1752</v>
      </c>
      <c r="B40" s="5" t="s">
        <v>1753</v>
      </c>
      <c r="C40" s="5">
        <v>9.4779999999999998</v>
      </c>
      <c r="D40" s="5" t="s">
        <v>1638</v>
      </c>
      <c r="E40" s="5" t="s">
        <v>1658</v>
      </c>
      <c r="F40" s="5" t="s">
        <v>1754</v>
      </c>
      <c r="G40" s="5" t="s">
        <v>1592</v>
      </c>
    </row>
    <row r="41" spans="1:19" x14ac:dyDescent="0.25">
      <c r="A41" s="5" t="s">
        <v>1755</v>
      </c>
      <c r="B41" s="5" t="s">
        <v>1756</v>
      </c>
      <c r="C41" s="5">
        <v>4.4359999999999999</v>
      </c>
      <c r="D41" s="5" t="s">
        <v>1647</v>
      </c>
      <c r="E41" s="5" t="s">
        <v>1757</v>
      </c>
      <c r="F41" s="5" t="s">
        <v>1758</v>
      </c>
      <c r="G41" s="5" t="s">
        <v>1650</v>
      </c>
    </row>
    <row r="42" spans="1:19" x14ac:dyDescent="0.25">
      <c r="A42" s="5" t="s">
        <v>1759</v>
      </c>
      <c r="B42" s="5" t="s">
        <v>1760</v>
      </c>
      <c r="C42" s="5">
        <v>3.3980000000000001</v>
      </c>
      <c r="D42" s="5" t="s">
        <v>1647</v>
      </c>
      <c r="E42" s="5" t="s">
        <v>1757</v>
      </c>
      <c r="F42" s="5" t="s">
        <v>1761</v>
      </c>
      <c r="G42" s="5" t="s">
        <v>1650</v>
      </c>
    </row>
    <row r="43" spans="1:19" x14ac:dyDescent="0.25">
      <c r="A43" s="5" t="s">
        <v>1762</v>
      </c>
      <c r="B43" s="5" t="s">
        <v>1763</v>
      </c>
      <c r="C43" s="5">
        <v>2.7679999999999998</v>
      </c>
      <c r="D43" s="5" t="s">
        <v>1647</v>
      </c>
      <c r="E43" s="5" t="s">
        <v>1764</v>
      </c>
      <c r="F43" s="5" t="s">
        <v>1765</v>
      </c>
      <c r="G43" s="5" t="s">
        <v>1650</v>
      </c>
    </row>
    <row r="44" spans="1:19" x14ac:dyDescent="0.25">
      <c r="A44" s="5" t="s">
        <v>1766</v>
      </c>
      <c r="B44" s="5" t="s">
        <v>1767</v>
      </c>
      <c r="C44" s="5" t="s">
        <v>1682</v>
      </c>
      <c r="D44" s="5" t="s">
        <v>1682</v>
      </c>
      <c r="E44" s="5" t="s">
        <v>1682</v>
      </c>
      <c r="F44" s="5" t="s">
        <v>1682</v>
      </c>
      <c r="G44" s="5" t="s">
        <v>1650</v>
      </c>
    </row>
    <row r="45" spans="1:19" x14ac:dyDescent="0.25">
      <c r="A45" s="5" t="s">
        <v>1768</v>
      </c>
      <c r="B45" s="5" t="s">
        <v>1769</v>
      </c>
      <c r="C45" s="5">
        <v>6.9260000000000002</v>
      </c>
      <c r="D45" s="5" t="s">
        <v>1638</v>
      </c>
      <c r="E45" s="5" t="s">
        <v>1770</v>
      </c>
      <c r="F45" s="5" t="s">
        <v>1771</v>
      </c>
      <c r="G45" s="5" t="s">
        <v>1592</v>
      </c>
    </row>
    <row r="46" spans="1:19" x14ac:dyDescent="0.25">
      <c r="A46" s="5" t="s">
        <v>360</v>
      </c>
      <c r="B46" s="5" t="s">
        <v>329</v>
      </c>
      <c r="C46" s="5">
        <v>6.9260000000000002</v>
      </c>
      <c r="D46" s="5" t="s">
        <v>1638</v>
      </c>
      <c r="E46" s="5" t="s">
        <v>1770</v>
      </c>
      <c r="F46" s="5" t="s">
        <v>1771</v>
      </c>
      <c r="G46" s="5" t="s">
        <v>1592</v>
      </c>
    </row>
    <row r="47" spans="1:19" x14ac:dyDescent="0.25">
      <c r="A47" s="5" t="s">
        <v>1772</v>
      </c>
      <c r="B47" s="5" t="s">
        <v>1773</v>
      </c>
      <c r="C47" s="5">
        <v>1.095</v>
      </c>
      <c r="D47" s="5" t="s">
        <v>1653</v>
      </c>
      <c r="E47" s="5" t="s">
        <v>1774</v>
      </c>
      <c r="F47" s="5" t="s">
        <v>1775</v>
      </c>
      <c r="G47" s="5" t="s">
        <v>1650</v>
      </c>
    </row>
    <row r="48" spans="1:19" x14ac:dyDescent="0.25">
      <c r="A48" s="5" t="s">
        <v>1776</v>
      </c>
      <c r="B48" s="5" t="s">
        <v>1777</v>
      </c>
      <c r="C48" s="5">
        <v>9.5660000000000007</v>
      </c>
      <c r="D48" s="5" t="s">
        <v>1638</v>
      </c>
      <c r="E48" s="5" t="s">
        <v>1778</v>
      </c>
      <c r="F48" s="5" t="s">
        <v>1779</v>
      </c>
      <c r="G48" s="5" t="s">
        <v>1592</v>
      </c>
    </row>
    <row r="49" spans="1:7" x14ac:dyDescent="0.25">
      <c r="A49" s="5" t="s">
        <v>1780</v>
      </c>
      <c r="B49" s="5" t="s">
        <v>1781</v>
      </c>
      <c r="C49" s="5">
        <v>5.2750000000000004</v>
      </c>
      <c r="D49" s="5" t="s">
        <v>1638</v>
      </c>
      <c r="E49" s="5" t="s">
        <v>1654</v>
      </c>
      <c r="F49" s="5" t="s">
        <v>1782</v>
      </c>
      <c r="G49" s="5" t="s">
        <v>1650</v>
      </c>
    </row>
    <row r="50" spans="1:7" x14ac:dyDescent="0.25">
      <c r="A50" s="5" t="s">
        <v>1783</v>
      </c>
      <c r="B50" s="5" t="s">
        <v>1784</v>
      </c>
      <c r="C50" s="5">
        <v>9.0250000000000004</v>
      </c>
      <c r="D50" s="5" t="s">
        <v>1638</v>
      </c>
      <c r="E50" s="5" t="s">
        <v>1785</v>
      </c>
      <c r="F50" s="5" t="s">
        <v>1786</v>
      </c>
      <c r="G50" s="5" t="s">
        <v>1592</v>
      </c>
    </row>
    <row r="51" spans="1:7" x14ac:dyDescent="0.25">
      <c r="A51" s="5" t="s">
        <v>1787</v>
      </c>
      <c r="B51" s="5" t="s">
        <v>1788</v>
      </c>
      <c r="C51" s="5">
        <v>2.2090000000000001</v>
      </c>
      <c r="D51" s="5" t="s">
        <v>1647</v>
      </c>
      <c r="E51" s="5" t="s">
        <v>1789</v>
      </c>
      <c r="F51" s="5" t="s">
        <v>1790</v>
      </c>
      <c r="G51" s="5" t="s">
        <v>1650</v>
      </c>
    </row>
    <row r="52" spans="1:7" x14ac:dyDescent="0.25">
      <c r="A52" s="5" t="s">
        <v>1791</v>
      </c>
      <c r="B52" s="5" t="s">
        <v>1792</v>
      </c>
      <c r="C52" s="5">
        <v>2.2589999999999999</v>
      </c>
      <c r="D52" s="5" t="s">
        <v>1670</v>
      </c>
      <c r="E52" s="5" t="s">
        <v>1785</v>
      </c>
      <c r="F52" s="5" t="s">
        <v>1793</v>
      </c>
      <c r="G52" s="5" t="s">
        <v>1650</v>
      </c>
    </row>
    <row r="53" spans="1:7" x14ac:dyDescent="0.25">
      <c r="A53" s="5" t="s">
        <v>1794</v>
      </c>
      <c r="B53" s="5" t="s">
        <v>1795</v>
      </c>
      <c r="C53" s="5">
        <v>5.6</v>
      </c>
      <c r="D53" s="5" t="s">
        <v>1638</v>
      </c>
      <c r="E53" s="5" t="s">
        <v>1785</v>
      </c>
      <c r="F53" s="5" t="s">
        <v>1796</v>
      </c>
      <c r="G53" s="5" t="s">
        <v>1650</v>
      </c>
    </row>
    <row r="54" spans="1:7" x14ac:dyDescent="0.25">
      <c r="A54" s="5" t="s">
        <v>1797</v>
      </c>
      <c r="B54" s="5" t="s">
        <v>1798</v>
      </c>
      <c r="C54" s="5">
        <v>2.2589999999999999</v>
      </c>
      <c r="D54" s="5" t="s">
        <v>1670</v>
      </c>
      <c r="E54" s="5" t="s">
        <v>1785</v>
      </c>
      <c r="F54" s="5" t="s">
        <v>1793</v>
      </c>
      <c r="G54" s="5" t="s">
        <v>1650</v>
      </c>
    </row>
    <row r="55" spans="1:7" x14ac:dyDescent="0.25">
      <c r="A55" s="5" t="s">
        <v>1799</v>
      </c>
      <c r="B55" s="5" t="s">
        <v>1800</v>
      </c>
      <c r="C55" s="5">
        <v>1.6879999999999999</v>
      </c>
      <c r="D55" s="5" t="s">
        <v>1670</v>
      </c>
      <c r="E55" s="5" t="s">
        <v>1719</v>
      </c>
      <c r="F55" s="5" t="s">
        <v>1801</v>
      </c>
      <c r="G55" s="5" t="s">
        <v>1650</v>
      </c>
    </row>
    <row r="56" spans="1:7" x14ac:dyDescent="0.25">
      <c r="A56" s="5" t="s">
        <v>787</v>
      </c>
      <c r="B56" s="5" t="s">
        <v>790</v>
      </c>
      <c r="C56" s="5">
        <v>5.55</v>
      </c>
      <c r="D56" s="5" t="s">
        <v>1638</v>
      </c>
      <c r="E56" s="5" t="s">
        <v>1802</v>
      </c>
      <c r="F56" s="5" t="s">
        <v>1803</v>
      </c>
      <c r="G56" s="5" t="s">
        <v>1592</v>
      </c>
    </row>
    <row r="57" spans="1:7" x14ac:dyDescent="0.25">
      <c r="A57" s="5" t="s">
        <v>1804</v>
      </c>
      <c r="B57" s="5" t="s">
        <v>1805</v>
      </c>
      <c r="C57" s="5">
        <v>5.5739999999999998</v>
      </c>
      <c r="D57" s="5" t="s">
        <v>1638</v>
      </c>
      <c r="E57" s="5" t="s">
        <v>1662</v>
      </c>
      <c r="F57" s="5" t="s">
        <v>1806</v>
      </c>
      <c r="G57" s="5" t="s">
        <v>1592</v>
      </c>
    </row>
    <row r="58" spans="1:7" x14ac:dyDescent="0.25">
      <c r="A58" s="5" t="s">
        <v>1527</v>
      </c>
      <c r="B58" s="5" t="s">
        <v>1530</v>
      </c>
      <c r="C58" s="5">
        <v>5.0519999999999996</v>
      </c>
      <c r="D58" s="5" t="s">
        <v>1638</v>
      </c>
      <c r="E58" s="5" t="s">
        <v>2404</v>
      </c>
      <c r="F58" s="9" t="s">
        <v>4324</v>
      </c>
      <c r="G58" s="5" t="s">
        <v>1592</v>
      </c>
    </row>
    <row r="59" spans="1:7" x14ac:dyDescent="0.25">
      <c r="A59" s="5" t="s">
        <v>1807</v>
      </c>
      <c r="B59" s="5" t="s">
        <v>1808</v>
      </c>
      <c r="C59" s="5">
        <v>2.552</v>
      </c>
      <c r="D59" s="5" t="s">
        <v>1647</v>
      </c>
      <c r="E59" s="5" t="s">
        <v>1809</v>
      </c>
      <c r="F59" s="5" t="s">
        <v>1810</v>
      </c>
      <c r="G59" s="5" t="s">
        <v>1650</v>
      </c>
    </row>
    <row r="60" spans="1:7" x14ac:dyDescent="0.25">
      <c r="A60" s="5" t="s">
        <v>1811</v>
      </c>
      <c r="B60" s="5" t="s">
        <v>1812</v>
      </c>
      <c r="C60" s="5">
        <v>1.734</v>
      </c>
      <c r="D60" s="5" t="s">
        <v>1647</v>
      </c>
      <c r="E60" s="5" t="s">
        <v>1813</v>
      </c>
      <c r="F60" s="5" t="s">
        <v>1814</v>
      </c>
      <c r="G60" s="5" t="s">
        <v>1650</v>
      </c>
    </row>
    <row r="61" spans="1:7" x14ac:dyDescent="0.25">
      <c r="A61" s="5" t="s">
        <v>1815</v>
      </c>
      <c r="B61" s="5" t="s">
        <v>1816</v>
      </c>
      <c r="C61" s="5">
        <v>1.734</v>
      </c>
      <c r="D61" s="5" t="s">
        <v>1647</v>
      </c>
      <c r="E61" s="5" t="s">
        <v>1813</v>
      </c>
      <c r="F61" s="5" t="s">
        <v>1814</v>
      </c>
      <c r="G61" s="5" t="s">
        <v>1650</v>
      </c>
    </row>
    <row r="62" spans="1:7" x14ac:dyDescent="0.25">
      <c r="A62" s="5" t="s">
        <v>1817</v>
      </c>
      <c r="B62" s="5" t="s">
        <v>1818</v>
      </c>
      <c r="C62" s="5">
        <v>3.6110000000000002</v>
      </c>
      <c r="D62" s="5" t="s">
        <v>1638</v>
      </c>
      <c r="E62" s="5" t="s">
        <v>1819</v>
      </c>
      <c r="F62" s="5" t="s">
        <v>1820</v>
      </c>
      <c r="G62" s="5" t="s">
        <v>1650</v>
      </c>
    </row>
    <row r="63" spans="1:7" x14ac:dyDescent="0.25">
      <c r="A63" s="5" t="s">
        <v>299</v>
      </c>
      <c r="B63" s="5" t="s">
        <v>302</v>
      </c>
      <c r="C63" s="5">
        <v>4.2119999999999997</v>
      </c>
      <c r="D63" s="5" t="s">
        <v>1638</v>
      </c>
      <c r="E63" s="5" t="s">
        <v>1789</v>
      </c>
      <c r="F63" s="5" t="s">
        <v>1823</v>
      </c>
      <c r="G63" s="5" t="s">
        <v>1650</v>
      </c>
    </row>
    <row r="64" spans="1:7" x14ac:dyDescent="0.25">
      <c r="A64" s="5" t="s">
        <v>1821</v>
      </c>
      <c r="B64" s="5" t="s">
        <v>1822</v>
      </c>
      <c r="C64" s="5">
        <v>4.2119999999999997</v>
      </c>
      <c r="D64" s="5" t="s">
        <v>1638</v>
      </c>
      <c r="E64" s="5" t="s">
        <v>1789</v>
      </c>
      <c r="F64" s="5" t="s">
        <v>1823</v>
      </c>
      <c r="G64" s="5" t="s">
        <v>1650</v>
      </c>
    </row>
    <row r="65" spans="1:7" x14ac:dyDescent="0.25">
      <c r="A65" s="5" t="s">
        <v>867</v>
      </c>
      <c r="B65" s="5" t="s">
        <v>870</v>
      </c>
      <c r="C65" s="5">
        <v>13.204000000000001</v>
      </c>
      <c r="D65" s="5" t="s">
        <v>1638</v>
      </c>
      <c r="E65" s="5" t="s">
        <v>1824</v>
      </c>
      <c r="F65" s="5" t="s">
        <v>1825</v>
      </c>
      <c r="G65" s="5" t="s">
        <v>1592</v>
      </c>
    </row>
    <row r="66" spans="1:7" x14ac:dyDescent="0.25">
      <c r="A66" s="5" t="s">
        <v>873</v>
      </c>
      <c r="B66" s="5" t="s">
        <v>871</v>
      </c>
      <c r="C66" s="5">
        <v>13.204000000000001</v>
      </c>
      <c r="D66" s="5" t="s">
        <v>1638</v>
      </c>
      <c r="E66" s="5" t="s">
        <v>1824</v>
      </c>
      <c r="F66" s="5" t="s">
        <v>1825</v>
      </c>
      <c r="G66" s="5" t="s">
        <v>1592</v>
      </c>
    </row>
    <row r="67" spans="1:7" x14ac:dyDescent="0.25">
      <c r="A67" s="5" t="s">
        <v>1826</v>
      </c>
      <c r="B67" s="5" t="s">
        <v>1827</v>
      </c>
      <c r="C67" s="5">
        <v>6.165</v>
      </c>
      <c r="D67" s="5" t="s">
        <v>1638</v>
      </c>
      <c r="E67" s="5" t="s">
        <v>1828</v>
      </c>
      <c r="F67" s="5" t="s">
        <v>1829</v>
      </c>
      <c r="G67" s="5" t="s">
        <v>1592</v>
      </c>
    </row>
    <row r="68" spans="1:7" x14ac:dyDescent="0.25">
      <c r="A68" s="5" t="s">
        <v>1830</v>
      </c>
      <c r="B68" s="5" t="s">
        <v>1833</v>
      </c>
      <c r="C68" s="5">
        <v>2.5489999999999999</v>
      </c>
      <c r="D68" s="5" t="s">
        <v>1647</v>
      </c>
      <c r="E68" s="5" t="s">
        <v>1789</v>
      </c>
      <c r="F68" s="5" t="s">
        <v>1832</v>
      </c>
      <c r="G68" s="5" t="s">
        <v>1650</v>
      </c>
    </row>
    <row r="69" spans="1:7" x14ac:dyDescent="0.25">
      <c r="A69" s="5" t="s">
        <v>1830</v>
      </c>
      <c r="B69" s="5" t="s">
        <v>1831</v>
      </c>
      <c r="C69" s="5">
        <v>2.5489999999999999</v>
      </c>
      <c r="D69" s="5" t="s">
        <v>1647</v>
      </c>
      <c r="E69" s="5" t="s">
        <v>1789</v>
      </c>
      <c r="F69" s="5" t="s">
        <v>1832</v>
      </c>
      <c r="G69" s="5" t="s">
        <v>1650</v>
      </c>
    </row>
    <row r="70" spans="1:7" x14ac:dyDescent="0.25">
      <c r="A70" s="5" t="s">
        <v>1834</v>
      </c>
      <c r="B70" s="5" t="s">
        <v>1835</v>
      </c>
      <c r="C70" s="5">
        <v>4.7409999999999997</v>
      </c>
      <c r="D70" s="5" t="s">
        <v>1638</v>
      </c>
      <c r="E70" s="5" t="s">
        <v>1836</v>
      </c>
      <c r="F70" s="5" t="s">
        <v>1837</v>
      </c>
      <c r="G70" s="5" t="s">
        <v>1650</v>
      </c>
    </row>
    <row r="71" spans="1:7" x14ac:dyDescent="0.25">
      <c r="A71" s="5" t="s">
        <v>1838</v>
      </c>
      <c r="B71" s="5" t="s">
        <v>1839</v>
      </c>
      <c r="C71" s="5" t="s">
        <v>1682</v>
      </c>
      <c r="D71" s="5" t="s">
        <v>1682</v>
      </c>
      <c r="E71" s="5" t="s">
        <v>1682</v>
      </c>
      <c r="F71" s="5" t="s">
        <v>1682</v>
      </c>
      <c r="G71" s="5" t="s">
        <v>1650</v>
      </c>
    </row>
    <row r="72" spans="1:7" x14ac:dyDescent="0.25">
      <c r="A72" s="5" t="s">
        <v>29</v>
      </c>
      <c r="B72" s="5" t="s">
        <v>32</v>
      </c>
      <c r="C72" s="5">
        <v>1.1399999999999999</v>
      </c>
      <c r="D72" s="5" t="s">
        <v>1670</v>
      </c>
      <c r="E72" s="5" t="s">
        <v>1840</v>
      </c>
      <c r="F72" s="5" t="s">
        <v>1841</v>
      </c>
      <c r="G72" s="5" t="s">
        <v>1650</v>
      </c>
    </row>
    <row r="73" spans="1:7" x14ac:dyDescent="0.25">
      <c r="A73" s="5" t="s">
        <v>1842</v>
      </c>
      <c r="B73" s="5" t="s">
        <v>781</v>
      </c>
      <c r="C73" s="5">
        <v>1.1399999999999999</v>
      </c>
      <c r="D73" s="5" t="s">
        <v>1670</v>
      </c>
      <c r="E73" s="5" t="s">
        <v>1840</v>
      </c>
      <c r="F73" s="5" t="s">
        <v>1841</v>
      </c>
      <c r="G73" s="5" t="s">
        <v>1650</v>
      </c>
    </row>
    <row r="74" spans="1:7" x14ac:dyDescent="0.25">
      <c r="A74" s="5" t="s">
        <v>1843</v>
      </c>
      <c r="B74" s="5" t="s">
        <v>1844</v>
      </c>
      <c r="C74" s="5">
        <v>0.871</v>
      </c>
      <c r="D74" s="5" t="s">
        <v>1653</v>
      </c>
      <c r="E74" s="5" t="s">
        <v>1845</v>
      </c>
      <c r="F74" s="5" t="s">
        <v>1846</v>
      </c>
      <c r="G74" s="5" t="s">
        <v>1650</v>
      </c>
    </row>
    <row r="75" spans="1:7" x14ac:dyDescent="0.25">
      <c r="A75" s="5" t="s">
        <v>1847</v>
      </c>
      <c r="B75" s="5" t="s">
        <v>1848</v>
      </c>
      <c r="C75" s="5">
        <v>0.625</v>
      </c>
      <c r="D75" s="5" t="s">
        <v>1653</v>
      </c>
      <c r="E75" s="5" t="s">
        <v>1849</v>
      </c>
      <c r="F75" s="5" t="s">
        <v>1850</v>
      </c>
      <c r="G75" s="5" t="s">
        <v>1650</v>
      </c>
    </row>
    <row r="76" spans="1:7" x14ac:dyDescent="0.25">
      <c r="A76" s="5" t="s">
        <v>527</v>
      </c>
      <c r="B76" s="5" t="s">
        <v>530</v>
      </c>
      <c r="C76" s="5">
        <v>6.32</v>
      </c>
      <c r="D76" s="5" t="s">
        <v>1638</v>
      </c>
      <c r="E76" s="5" t="s">
        <v>1851</v>
      </c>
      <c r="F76" s="5" t="s">
        <v>1852</v>
      </c>
      <c r="G76" s="5" t="s">
        <v>1592</v>
      </c>
    </row>
    <row r="77" spans="1:7" x14ac:dyDescent="0.25">
      <c r="A77" s="5" t="s">
        <v>1853</v>
      </c>
      <c r="B77" s="5" t="s">
        <v>1854</v>
      </c>
      <c r="C77" s="5">
        <v>1.431</v>
      </c>
      <c r="D77" s="5" t="s">
        <v>1647</v>
      </c>
      <c r="E77" s="5" t="s">
        <v>1855</v>
      </c>
      <c r="F77" s="5" t="s">
        <v>1856</v>
      </c>
      <c r="G77" s="5" t="s">
        <v>1650</v>
      </c>
    </row>
    <row r="78" spans="1:7" x14ac:dyDescent="0.25">
      <c r="A78" s="5" t="s">
        <v>1857</v>
      </c>
      <c r="B78" s="5" t="s">
        <v>1858</v>
      </c>
      <c r="C78" s="5">
        <v>2.427</v>
      </c>
      <c r="D78" s="5" t="s">
        <v>1647</v>
      </c>
      <c r="E78" s="5" t="s">
        <v>1857</v>
      </c>
      <c r="F78" s="5" t="s">
        <v>1859</v>
      </c>
      <c r="G78" s="5" t="s">
        <v>1650</v>
      </c>
    </row>
    <row r="79" spans="1:7" x14ac:dyDescent="0.25">
      <c r="A79" s="5" t="s">
        <v>1860</v>
      </c>
      <c r="B79" s="5" t="s">
        <v>1861</v>
      </c>
      <c r="C79" s="5" t="s">
        <v>1682</v>
      </c>
      <c r="D79" s="5" t="s">
        <v>1682</v>
      </c>
      <c r="E79" s="5" t="s">
        <v>1682</v>
      </c>
      <c r="F79" s="5" t="s">
        <v>1682</v>
      </c>
      <c r="G79" s="5" t="s">
        <v>1650</v>
      </c>
    </row>
    <row r="80" spans="1:7" x14ac:dyDescent="0.25">
      <c r="A80" s="5" t="s">
        <v>1862</v>
      </c>
      <c r="B80" s="5" t="s">
        <v>1863</v>
      </c>
      <c r="C80" s="5">
        <v>3.7280000000000002</v>
      </c>
      <c r="D80" s="5" t="s">
        <v>1647</v>
      </c>
      <c r="E80" s="5" t="s">
        <v>1742</v>
      </c>
      <c r="F80" s="5" t="s">
        <v>1864</v>
      </c>
      <c r="G80" s="5" t="s">
        <v>1650</v>
      </c>
    </row>
    <row r="81" spans="1:37" x14ac:dyDescent="0.25">
      <c r="A81" s="5" t="s">
        <v>1031</v>
      </c>
      <c r="B81" s="5" t="s">
        <v>1034</v>
      </c>
      <c r="C81" s="5">
        <v>3.7280000000000002</v>
      </c>
      <c r="D81" s="5" t="s">
        <v>1647</v>
      </c>
      <c r="E81" s="5" t="s">
        <v>1742</v>
      </c>
      <c r="F81" s="5" t="s">
        <v>1864</v>
      </c>
      <c r="G81" s="5" t="s">
        <v>1650</v>
      </c>
      <c r="AK81" s="8"/>
    </row>
    <row r="82" spans="1:37" x14ac:dyDescent="0.25">
      <c r="A82" s="5" t="s">
        <v>1865</v>
      </c>
      <c r="B82" s="5" t="s">
        <v>1866</v>
      </c>
      <c r="C82" s="5" t="s">
        <v>1682</v>
      </c>
      <c r="D82" s="5" t="s">
        <v>1682</v>
      </c>
      <c r="E82" s="5" t="s">
        <v>1682</v>
      </c>
      <c r="F82" s="5" t="s">
        <v>1682</v>
      </c>
      <c r="G82" s="5" t="s">
        <v>1650</v>
      </c>
    </row>
    <row r="83" spans="1:37" x14ac:dyDescent="0.25">
      <c r="A83" s="5" t="s">
        <v>1435</v>
      </c>
      <c r="B83" s="5" t="s">
        <v>1438</v>
      </c>
      <c r="C83" s="5">
        <v>3.0830000000000002</v>
      </c>
      <c r="D83" s="5" t="s">
        <v>1647</v>
      </c>
      <c r="E83" s="5" t="s">
        <v>1654</v>
      </c>
      <c r="F83" s="5" t="s">
        <v>1867</v>
      </c>
      <c r="G83" s="5" t="s">
        <v>1650</v>
      </c>
    </row>
    <row r="84" spans="1:37" x14ac:dyDescent="0.25">
      <c r="A84" s="5" t="s">
        <v>1868</v>
      </c>
      <c r="B84" s="5" t="s">
        <v>1869</v>
      </c>
      <c r="C84" s="5">
        <v>0.95</v>
      </c>
      <c r="D84" s="5" t="s">
        <v>1653</v>
      </c>
      <c r="E84" s="5" t="s">
        <v>1658</v>
      </c>
      <c r="F84" s="5" t="s">
        <v>1870</v>
      </c>
      <c r="G84" s="5" t="s">
        <v>1650</v>
      </c>
    </row>
    <row r="85" spans="1:37" x14ac:dyDescent="0.25">
      <c r="A85" s="5" t="s">
        <v>1871</v>
      </c>
      <c r="B85" s="5" t="s">
        <v>1872</v>
      </c>
      <c r="C85" s="5">
        <v>9.89</v>
      </c>
      <c r="D85" s="5" t="s">
        <v>1638</v>
      </c>
      <c r="E85" s="5" t="s">
        <v>1873</v>
      </c>
      <c r="F85" s="5" t="s">
        <v>1874</v>
      </c>
      <c r="G85" s="5" t="s">
        <v>1592</v>
      </c>
    </row>
    <row r="86" spans="1:37" x14ac:dyDescent="0.25">
      <c r="A86" s="5" t="s">
        <v>1875</v>
      </c>
      <c r="B86" s="5" t="s">
        <v>1876</v>
      </c>
      <c r="C86" s="5">
        <v>2.4239999999999999</v>
      </c>
      <c r="D86" s="5" t="s">
        <v>1670</v>
      </c>
      <c r="E86" s="5" t="s">
        <v>1877</v>
      </c>
      <c r="F86" s="5" t="s">
        <v>1878</v>
      </c>
      <c r="G86" s="5" t="s">
        <v>1650</v>
      </c>
    </row>
    <row r="87" spans="1:37" x14ac:dyDescent="0.25">
      <c r="A87" s="5" t="s">
        <v>1879</v>
      </c>
      <c r="B87" s="5" t="s">
        <v>1880</v>
      </c>
      <c r="C87" s="5">
        <v>1.71</v>
      </c>
      <c r="D87" s="5" t="s">
        <v>1670</v>
      </c>
      <c r="E87" s="5" t="s">
        <v>1789</v>
      </c>
      <c r="F87" s="5" t="s">
        <v>1881</v>
      </c>
      <c r="G87" s="5" t="s">
        <v>1650</v>
      </c>
    </row>
    <row r="88" spans="1:37" x14ac:dyDescent="0.25">
      <c r="A88" s="5" t="s">
        <v>1882</v>
      </c>
      <c r="B88" s="5" t="s">
        <v>1883</v>
      </c>
      <c r="C88" s="5">
        <v>11.855</v>
      </c>
      <c r="D88" s="5" t="s">
        <v>1638</v>
      </c>
      <c r="E88" s="5" t="s">
        <v>1884</v>
      </c>
      <c r="F88" s="5" t="s">
        <v>1885</v>
      </c>
      <c r="G88" s="5" t="s">
        <v>1592</v>
      </c>
    </row>
    <row r="89" spans="1:37" x14ac:dyDescent="0.25">
      <c r="A89" s="5" t="s">
        <v>1886</v>
      </c>
      <c r="B89" s="5" t="s">
        <v>1887</v>
      </c>
      <c r="C89" s="5">
        <v>11.855</v>
      </c>
      <c r="D89" s="5" t="s">
        <v>1638</v>
      </c>
      <c r="E89" s="5" t="s">
        <v>1884</v>
      </c>
      <c r="F89" s="5" t="s">
        <v>1885</v>
      </c>
      <c r="G89" s="5" t="s">
        <v>1592</v>
      </c>
    </row>
    <row r="90" spans="1:37" x14ac:dyDescent="0.25">
      <c r="A90" s="5" t="s">
        <v>1888</v>
      </c>
      <c r="B90" s="5" t="s">
        <v>1889</v>
      </c>
      <c r="C90" s="5">
        <v>1.3839999999999999</v>
      </c>
      <c r="D90" s="5" t="s">
        <v>1647</v>
      </c>
      <c r="E90" s="5" t="s">
        <v>1671</v>
      </c>
      <c r="F90" s="5" t="s">
        <v>1890</v>
      </c>
      <c r="G90" s="5" t="s">
        <v>1650</v>
      </c>
    </row>
    <row r="91" spans="1:37" x14ac:dyDescent="0.25">
      <c r="A91" s="5" t="s">
        <v>1602</v>
      </c>
      <c r="B91" s="5" t="s">
        <v>1605</v>
      </c>
      <c r="C91" s="5" t="s">
        <v>1682</v>
      </c>
      <c r="D91" s="5" t="s">
        <v>1682</v>
      </c>
      <c r="E91" s="5" t="s">
        <v>1682</v>
      </c>
      <c r="F91" s="5" t="s">
        <v>1682</v>
      </c>
      <c r="G91" s="5" t="s">
        <v>1650</v>
      </c>
    </row>
    <row r="92" spans="1:37" x14ac:dyDescent="0.25">
      <c r="A92" s="5" t="s">
        <v>1891</v>
      </c>
      <c r="B92" s="5" t="s">
        <v>1892</v>
      </c>
      <c r="C92" s="5">
        <v>4.0410000000000004</v>
      </c>
      <c r="D92" s="5" t="s">
        <v>1638</v>
      </c>
      <c r="E92" s="5" t="s">
        <v>1893</v>
      </c>
      <c r="F92" s="5" t="s">
        <v>1894</v>
      </c>
      <c r="G92" s="5" t="s">
        <v>1592</v>
      </c>
    </row>
    <row r="93" spans="1:37" x14ac:dyDescent="0.25">
      <c r="A93" s="5" t="s">
        <v>565</v>
      </c>
      <c r="B93" s="5" t="s">
        <v>568</v>
      </c>
      <c r="C93" s="5">
        <v>12.811</v>
      </c>
      <c r="D93" s="5" t="s">
        <v>1638</v>
      </c>
      <c r="E93" s="5" t="s">
        <v>1895</v>
      </c>
      <c r="F93" s="5" t="s">
        <v>1896</v>
      </c>
      <c r="G93" s="5" t="s">
        <v>1592</v>
      </c>
    </row>
    <row r="94" spans="1:37" x14ac:dyDescent="0.25">
      <c r="A94" s="5" t="s">
        <v>1897</v>
      </c>
      <c r="B94" s="5" t="s">
        <v>1898</v>
      </c>
      <c r="C94" s="5">
        <v>12.811</v>
      </c>
      <c r="D94" s="5" t="s">
        <v>1638</v>
      </c>
      <c r="E94" s="5" t="s">
        <v>1895</v>
      </c>
      <c r="F94" s="5" t="s">
        <v>1896</v>
      </c>
      <c r="G94" s="5" t="s">
        <v>1592</v>
      </c>
      <c r="N94" s="8"/>
    </row>
    <row r="95" spans="1:37" x14ac:dyDescent="0.25">
      <c r="A95" s="5" t="s">
        <v>1899</v>
      </c>
      <c r="B95" s="5" t="s">
        <v>1900</v>
      </c>
      <c r="C95" s="5">
        <v>3.7</v>
      </c>
      <c r="D95" s="5" t="s">
        <v>1638</v>
      </c>
      <c r="E95" s="5" t="s">
        <v>1901</v>
      </c>
      <c r="F95" s="5" t="s">
        <v>1902</v>
      </c>
      <c r="G95" s="5" t="s">
        <v>1650</v>
      </c>
    </row>
    <row r="96" spans="1:37" x14ac:dyDescent="0.25">
      <c r="A96" s="5" t="s">
        <v>1903</v>
      </c>
      <c r="B96" s="5" t="s">
        <v>1904</v>
      </c>
      <c r="C96" s="5" t="s">
        <v>1682</v>
      </c>
      <c r="D96" s="5" t="s">
        <v>1682</v>
      </c>
      <c r="E96" s="5" t="s">
        <v>1682</v>
      </c>
      <c r="F96" s="5" t="s">
        <v>1682</v>
      </c>
      <c r="G96" s="5" t="s">
        <v>1650</v>
      </c>
    </row>
    <row r="97" spans="1:7" x14ac:dyDescent="0.25">
      <c r="A97" s="5" t="s">
        <v>1905</v>
      </c>
      <c r="B97" s="5" t="s">
        <v>1906</v>
      </c>
      <c r="C97" s="5">
        <v>2.3199999999999998</v>
      </c>
      <c r="D97" s="5" t="s">
        <v>1670</v>
      </c>
      <c r="E97" s="5" t="s">
        <v>1884</v>
      </c>
      <c r="F97" s="5" t="s">
        <v>1907</v>
      </c>
      <c r="G97" s="5" t="s">
        <v>1650</v>
      </c>
    </row>
    <row r="98" spans="1:7" x14ac:dyDescent="0.25">
      <c r="A98" s="5" t="s">
        <v>1328</v>
      </c>
      <c r="B98" s="5" t="s">
        <v>1331</v>
      </c>
      <c r="C98" s="5">
        <v>1.9370000000000001</v>
      </c>
      <c r="D98" s="5" t="s">
        <v>1670</v>
      </c>
      <c r="E98" s="5" t="s">
        <v>1884</v>
      </c>
      <c r="F98" s="5" t="s">
        <v>1908</v>
      </c>
      <c r="G98" s="5" t="s">
        <v>1650</v>
      </c>
    </row>
    <row r="99" spans="1:7" x14ac:dyDescent="0.25">
      <c r="A99" s="5" t="s">
        <v>1909</v>
      </c>
      <c r="B99" s="5" t="s">
        <v>1910</v>
      </c>
      <c r="C99" s="5">
        <v>4.3019999999999996</v>
      </c>
      <c r="D99" s="5" t="s">
        <v>1638</v>
      </c>
      <c r="E99" s="5" t="s">
        <v>1911</v>
      </c>
      <c r="F99" s="5" t="s">
        <v>1912</v>
      </c>
      <c r="G99" s="5" t="s">
        <v>1650</v>
      </c>
    </row>
    <row r="100" spans="1:7" x14ac:dyDescent="0.25">
      <c r="A100" s="5" t="s">
        <v>615</v>
      </c>
      <c r="B100" s="5" t="s">
        <v>618</v>
      </c>
      <c r="C100" s="5">
        <v>6.3369999999999997</v>
      </c>
      <c r="D100" s="5" t="s">
        <v>1638</v>
      </c>
      <c r="E100" s="5" t="s">
        <v>1648</v>
      </c>
      <c r="F100" s="5" t="s">
        <v>1913</v>
      </c>
      <c r="G100" s="5" t="s">
        <v>1592</v>
      </c>
    </row>
    <row r="101" spans="1:7" x14ac:dyDescent="0.25">
      <c r="A101" s="5" t="s">
        <v>1914</v>
      </c>
      <c r="B101" s="5" t="s">
        <v>1915</v>
      </c>
      <c r="C101" s="5">
        <v>6.3369999999999997</v>
      </c>
      <c r="D101" s="5" t="s">
        <v>1638</v>
      </c>
      <c r="E101" s="5" t="s">
        <v>1648</v>
      </c>
      <c r="F101" s="5" t="s">
        <v>1913</v>
      </c>
      <c r="G101" s="5" t="s">
        <v>1592</v>
      </c>
    </row>
    <row r="102" spans="1:7" x14ac:dyDescent="0.25">
      <c r="A102" s="5" t="s">
        <v>1916</v>
      </c>
      <c r="B102" s="5" t="s">
        <v>1917</v>
      </c>
      <c r="C102" s="5">
        <v>2.5939999999999999</v>
      </c>
      <c r="D102" s="5" t="s">
        <v>1647</v>
      </c>
      <c r="E102" s="5" t="s">
        <v>1918</v>
      </c>
      <c r="F102" s="5" t="s">
        <v>1919</v>
      </c>
      <c r="G102" s="5" t="s">
        <v>1650</v>
      </c>
    </row>
    <row r="103" spans="1:7" x14ac:dyDescent="0.25">
      <c r="A103" s="5" t="s">
        <v>1920</v>
      </c>
      <c r="B103" s="5" t="s">
        <v>1921</v>
      </c>
      <c r="C103" s="5">
        <v>1.6259999999999999</v>
      </c>
      <c r="D103" s="5" t="s">
        <v>1670</v>
      </c>
      <c r="E103" s="5" t="s">
        <v>1658</v>
      </c>
      <c r="F103" s="5" t="s">
        <v>1922</v>
      </c>
      <c r="G103" s="5" t="s">
        <v>1650</v>
      </c>
    </row>
    <row r="104" spans="1:7" x14ac:dyDescent="0.25">
      <c r="A104" s="5" t="s">
        <v>4389</v>
      </c>
      <c r="B104" s="5" t="s">
        <v>4392</v>
      </c>
      <c r="C104" s="5">
        <v>1.7949999999999999</v>
      </c>
      <c r="D104" s="5" t="s">
        <v>1670</v>
      </c>
      <c r="E104" s="5" t="s">
        <v>2439</v>
      </c>
      <c r="F104" s="5" t="s">
        <v>3882</v>
      </c>
      <c r="G104" s="5" t="s">
        <v>1650</v>
      </c>
    </row>
    <row r="105" spans="1:7" x14ac:dyDescent="0.25">
      <c r="A105" s="5" t="s">
        <v>1925</v>
      </c>
      <c r="B105" s="5" t="s">
        <v>1926</v>
      </c>
      <c r="C105" s="5" t="s">
        <v>1682</v>
      </c>
      <c r="D105" s="5" t="s">
        <v>1682</v>
      </c>
      <c r="E105" s="5" t="s">
        <v>1682</v>
      </c>
      <c r="F105" s="5" t="s">
        <v>1682</v>
      </c>
      <c r="G105" s="5" t="s">
        <v>1650</v>
      </c>
    </row>
    <row r="106" spans="1:7" x14ac:dyDescent="0.25">
      <c r="A106" s="5" t="s">
        <v>1923</v>
      </c>
      <c r="B106" s="5" t="s">
        <v>1924</v>
      </c>
      <c r="C106" s="5" t="s">
        <v>1682</v>
      </c>
      <c r="D106" s="5" t="s">
        <v>1682</v>
      </c>
      <c r="E106" s="5" t="s">
        <v>1682</v>
      </c>
      <c r="F106" s="5" t="s">
        <v>1682</v>
      </c>
      <c r="G106" s="5" t="s">
        <v>1650</v>
      </c>
    </row>
    <row r="107" spans="1:7" x14ac:dyDescent="0.25">
      <c r="A107" s="5" t="s">
        <v>1927</v>
      </c>
      <c r="B107" s="5" t="s">
        <v>1928</v>
      </c>
      <c r="C107" s="5">
        <v>2.0230000000000001</v>
      </c>
      <c r="D107" s="5" t="s">
        <v>1647</v>
      </c>
      <c r="E107" s="5" t="s">
        <v>1813</v>
      </c>
      <c r="F107" s="5" t="s">
        <v>1929</v>
      </c>
      <c r="G107" s="5" t="s">
        <v>1650</v>
      </c>
    </row>
    <row r="108" spans="1:7" x14ac:dyDescent="0.25">
      <c r="A108" s="5" t="s">
        <v>1930</v>
      </c>
      <c r="B108" s="5" t="s">
        <v>1931</v>
      </c>
      <c r="C108" s="5">
        <v>2.722</v>
      </c>
      <c r="D108" s="5" t="s">
        <v>1638</v>
      </c>
      <c r="E108" s="5" t="s">
        <v>1932</v>
      </c>
      <c r="F108" s="5" t="s">
        <v>1933</v>
      </c>
      <c r="G108" s="5" t="s">
        <v>1650</v>
      </c>
    </row>
    <row r="109" spans="1:7" x14ac:dyDescent="0.25">
      <c r="A109" s="5" t="s">
        <v>1934</v>
      </c>
      <c r="B109" s="5" t="s">
        <v>1586</v>
      </c>
      <c r="C109" s="5" t="s">
        <v>1682</v>
      </c>
      <c r="D109" s="5" t="s">
        <v>1682</v>
      </c>
      <c r="E109" s="5" t="s">
        <v>1682</v>
      </c>
      <c r="F109" s="5" t="s">
        <v>1682</v>
      </c>
      <c r="G109" s="5" t="s">
        <v>1650</v>
      </c>
    </row>
    <row r="110" spans="1:7" x14ac:dyDescent="0.25">
      <c r="A110" s="5" t="s">
        <v>1935</v>
      </c>
      <c r="B110" s="5" t="s">
        <v>1936</v>
      </c>
      <c r="C110" s="5">
        <v>2.331</v>
      </c>
      <c r="D110" s="5" t="s">
        <v>1647</v>
      </c>
      <c r="E110" s="5" t="s">
        <v>1937</v>
      </c>
      <c r="F110" s="5" t="s">
        <v>1938</v>
      </c>
      <c r="G110" s="5" t="s">
        <v>1650</v>
      </c>
    </row>
    <row r="111" spans="1:7" x14ac:dyDescent="0.25">
      <c r="A111" s="5" t="s">
        <v>1939</v>
      </c>
      <c r="B111" s="5" t="s">
        <v>1940</v>
      </c>
      <c r="C111" s="5">
        <v>2.044</v>
      </c>
      <c r="D111" s="5" t="s">
        <v>1670</v>
      </c>
      <c r="E111" s="5" t="s">
        <v>1941</v>
      </c>
      <c r="F111" s="5" t="s">
        <v>1942</v>
      </c>
      <c r="G111" s="5" t="s">
        <v>1650</v>
      </c>
    </row>
    <row r="112" spans="1:7" x14ac:dyDescent="0.25">
      <c r="A112" s="5" t="s">
        <v>1943</v>
      </c>
      <c r="B112" s="5" t="s">
        <v>1944</v>
      </c>
      <c r="C112" s="5">
        <v>3.786</v>
      </c>
      <c r="D112" s="5" t="s">
        <v>1638</v>
      </c>
      <c r="E112" s="5" t="s">
        <v>1840</v>
      </c>
      <c r="F112" s="5" t="s">
        <v>1945</v>
      </c>
      <c r="G112" s="5" t="s">
        <v>1592</v>
      </c>
    </row>
    <row r="113" spans="1:7" x14ac:dyDescent="0.25">
      <c r="A113" s="5" t="s">
        <v>1946</v>
      </c>
      <c r="B113" s="5" t="s">
        <v>1947</v>
      </c>
      <c r="C113" s="5">
        <v>2.09</v>
      </c>
      <c r="D113" s="5" t="s">
        <v>1647</v>
      </c>
      <c r="E113" s="5" t="s">
        <v>1662</v>
      </c>
      <c r="F113" s="5" t="s">
        <v>1948</v>
      </c>
      <c r="G113" s="5" t="s">
        <v>1650</v>
      </c>
    </row>
    <row r="114" spans="1:7" x14ac:dyDescent="0.25">
      <c r="A114" s="5" t="s">
        <v>1949</v>
      </c>
      <c r="B114" s="5" t="s">
        <v>1950</v>
      </c>
      <c r="C114" s="5">
        <v>1.9419999999999999</v>
      </c>
      <c r="D114" s="5" t="s">
        <v>1647</v>
      </c>
      <c r="E114" s="5" t="s">
        <v>1893</v>
      </c>
      <c r="F114" s="5" t="s">
        <v>1951</v>
      </c>
      <c r="G114" s="5" t="s">
        <v>1650</v>
      </c>
    </row>
    <row r="115" spans="1:7" x14ac:dyDescent="0.25">
      <c r="A115" s="5" t="s">
        <v>1952</v>
      </c>
      <c r="B115" s="5" t="s">
        <v>1953</v>
      </c>
      <c r="C115" s="5">
        <v>0.40300000000000002</v>
      </c>
      <c r="D115" s="5" t="s">
        <v>1653</v>
      </c>
      <c r="E115" s="5" t="s">
        <v>1840</v>
      </c>
      <c r="F115" s="5" t="s">
        <v>1954</v>
      </c>
      <c r="G115" s="5" t="s">
        <v>1650</v>
      </c>
    </row>
    <row r="116" spans="1:7" x14ac:dyDescent="0.25">
      <c r="A116" s="5" t="s">
        <v>849</v>
      </c>
      <c r="B116" s="5" t="s">
        <v>852</v>
      </c>
      <c r="C116" s="5">
        <v>2.9790000000000001</v>
      </c>
      <c r="D116" s="5" t="s">
        <v>1647</v>
      </c>
      <c r="E116" s="5" t="s">
        <v>1955</v>
      </c>
      <c r="F116" s="5" t="s">
        <v>1956</v>
      </c>
      <c r="G116" s="5" t="s">
        <v>1650</v>
      </c>
    </row>
    <row r="117" spans="1:7" x14ac:dyDescent="0.25">
      <c r="A117" s="5" t="s">
        <v>878</v>
      </c>
      <c r="B117" s="5" t="s">
        <v>853</v>
      </c>
      <c r="C117" s="5">
        <v>2.9790000000000001</v>
      </c>
      <c r="D117" s="5" t="s">
        <v>1647</v>
      </c>
      <c r="E117" s="5" t="s">
        <v>1955</v>
      </c>
      <c r="F117" s="5" t="s">
        <v>1956</v>
      </c>
      <c r="G117" s="5" t="s">
        <v>1650</v>
      </c>
    </row>
    <row r="118" spans="1:7" x14ac:dyDescent="0.25">
      <c r="A118" s="5" t="s">
        <v>1957</v>
      </c>
      <c r="B118" s="5" t="s">
        <v>1958</v>
      </c>
      <c r="C118" s="5" t="s">
        <v>1682</v>
      </c>
      <c r="D118" s="5" t="s">
        <v>1682</v>
      </c>
      <c r="E118" s="5" t="s">
        <v>1682</v>
      </c>
      <c r="F118" s="5" t="s">
        <v>1682</v>
      </c>
      <c r="G118" s="5" t="s">
        <v>1650</v>
      </c>
    </row>
    <row r="119" spans="1:7" x14ac:dyDescent="0.25">
      <c r="A119" s="5" t="s">
        <v>1959</v>
      </c>
      <c r="B119" s="5" t="s">
        <v>1960</v>
      </c>
      <c r="C119" s="5" t="s">
        <v>1682</v>
      </c>
      <c r="D119" s="5" t="s">
        <v>1682</v>
      </c>
      <c r="E119" s="5" t="s">
        <v>1682</v>
      </c>
      <c r="F119" s="5" t="s">
        <v>1682</v>
      </c>
      <c r="G119" s="5" t="s">
        <v>1650</v>
      </c>
    </row>
    <row r="120" spans="1:7" x14ac:dyDescent="0.25">
      <c r="A120" s="5" t="s">
        <v>1961</v>
      </c>
      <c r="B120" s="5" t="s">
        <v>1141</v>
      </c>
      <c r="C120" s="5">
        <v>0.32300000000000001</v>
      </c>
      <c r="D120" s="5" t="s">
        <v>1653</v>
      </c>
      <c r="E120" s="5" t="s">
        <v>1687</v>
      </c>
      <c r="F120" s="5" t="s">
        <v>1962</v>
      </c>
      <c r="G120" s="5" t="s">
        <v>1650</v>
      </c>
    </row>
    <row r="121" spans="1:7" x14ac:dyDescent="0.25">
      <c r="A121" s="5" t="s">
        <v>1963</v>
      </c>
      <c r="B121" s="5" t="s">
        <v>1964</v>
      </c>
      <c r="C121" s="5">
        <v>6.6070000000000002</v>
      </c>
      <c r="D121" s="5" t="s">
        <v>1638</v>
      </c>
      <c r="E121" s="5" t="s">
        <v>1965</v>
      </c>
      <c r="F121" s="5" t="s">
        <v>1966</v>
      </c>
      <c r="G121" s="5" t="s">
        <v>1592</v>
      </c>
    </row>
    <row r="122" spans="1:7" x14ac:dyDescent="0.25">
      <c r="A122" s="5" t="s">
        <v>1967</v>
      </c>
      <c r="B122" s="5" t="s">
        <v>1968</v>
      </c>
      <c r="C122" s="5">
        <v>6.9180000000000001</v>
      </c>
      <c r="D122" s="5" t="s">
        <v>1638</v>
      </c>
      <c r="E122" s="5" t="s">
        <v>1895</v>
      </c>
      <c r="F122" s="5" t="s">
        <v>1969</v>
      </c>
      <c r="G122" s="5" t="s">
        <v>1592</v>
      </c>
    </row>
    <row r="123" spans="1:7" x14ac:dyDescent="0.25">
      <c r="A123" s="5" t="s">
        <v>1970</v>
      </c>
      <c r="B123" s="5" t="s">
        <v>1971</v>
      </c>
      <c r="C123" s="5">
        <v>3.319</v>
      </c>
      <c r="D123" s="5" t="s">
        <v>1647</v>
      </c>
      <c r="E123" s="5" t="s">
        <v>1895</v>
      </c>
      <c r="F123" s="5" t="s">
        <v>1972</v>
      </c>
      <c r="G123" s="5" t="s">
        <v>1650</v>
      </c>
    </row>
    <row r="124" spans="1:7" x14ac:dyDescent="0.25">
      <c r="A124" s="5" t="s">
        <v>1973</v>
      </c>
      <c r="B124" s="5" t="s">
        <v>1974</v>
      </c>
      <c r="C124" s="5">
        <v>4.1210000000000004</v>
      </c>
      <c r="D124" s="5" t="s">
        <v>1647</v>
      </c>
      <c r="E124" s="5" t="s">
        <v>1895</v>
      </c>
      <c r="F124" s="5" t="s">
        <v>1975</v>
      </c>
      <c r="G124" s="5" t="s">
        <v>1650</v>
      </c>
    </row>
    <row r="125" spans="1:7" x14ac:dyDescent="0.25">
      <c r="A125" s="5" t="s">
        <v>1979</v>
      </c>
      <c r="B125" s="5" t="s">
        <v>1980</v>
      </c>
      <c r="C125" s="5">
        <v>2.403</v>
      </c>
      <c r="D125" s="5" t="s">
        <v>1647</v>
      </c>
      <c r="E125" s="5" t="s">
        <v>1643</v>
      </c>
      <c r="F125" s="5" t="s">
        <v>1978</v>
      </c>
      <c r="G125" s="5" t="s">
        <v>1650</v>
      </c>
    </row>
    <row r="126" spans="1:7" x14ac:dyDescent="0.25">
      <c r="A126" s="5" t="s">
        <v>1976</v>
      </c>
      <c r="B126" s="5" t="s">
        <v>1977</v>
      </c>
      <c r="C126" s="5">
        <v>2.403</v>
      </c>
      <c r="D126" s="5" t="s">
        <v>1647</v>
      </c>
      <c r="E126" s="5" t="s">
        <v>1643</v>
      </c>
      <c r="F126" s="5" t="s">
        <v>1978</v>
      </c>
      <c r="G126" s="5" t="s">
        <v>1650</v>
      </c>
    </row>
    <row r="127" spans="1:7" x14ac:dyDescent="0.25">
      <c r="A127" s="5" t="s">
        <v>1981</v>
      </c>
      <c r="B127" s="5" t="s">
        <v>1982</v>
      </c>
      <c r="C127" s="5" t="s">
        <v>1682</v>
      </c>
      <c r="D127" s="5" t="s">
        <v>1682</v>
      </c>
      <c r="E127" s="5" t="s">
        <v>1682</v>
      </c>
      <c r="F127" s="5" t="s">
        <v>1682</v>
      </c>
      <c r="G127" s="5" t="s">
        <v>1650</v>
      </c>
    </row>
    <row r="128" spans="1:7" x14ac:dyDescent="0.25">
      <c r="A128" s="5" t="s">
        <v>1983</v>
      </c>
      <c r="B128" s="5" t="s">
        <v>1984</v>
      </c>
      <c r="C128" s="5">
        <v>1.042</v>
      </c>
      <c r="D128" s="5" t="s">
        <v>1670</v>
      </c>
      <c r="E128" s="5" t="s">
        <v>1985</v>
      </c>
      <c r="F128" s="5" t="s">
        <v>1986</v>
      </c>
      <c r="G128" s="5" t="s">
        <v>1650</v>
      </c>
    </row>
    <row r="129" spans="1:39" x14ac:dyDescent="0.25">
      <c r="A129" s="5" t="s">
        <v>953</v>
      </c>
      <c r="B129" s="5" t="s">
        <v>955</v>
      </c>
      <c r="C129" s="5">
        <v>1.042</v>
      </c>
      <c r="D129" s="5" t="s">
        <v>1670</v>
      </c>
      <c r="E129" s="5" t="s">
        <v>1985</v>
      </c>
      <c r="F129" s="5" t="s">
        <v>1986</v>
      </c>
      <c r="G129" s="5" t="s">
        <v>1650</v>
      </c>
    </row>
    <row r="130" spans="1:39" x14ac:dyDescent="0.25">
      <c r="A130" s="5" t="s">
        <v>1987</v>
      </c>
      <c r="B130" s="5" t="s">
        <v>1988</v>
      </c>
      <c r="C130" s="5">
        <v>4.2389999999999999</v>
      </c>
      <c r="D130" s="5" t="s">
        <v>1638</v>
      </c>
      <c r="E130" s="5" t="s">
        <v>1989</v>
      </c>
      <c r="F130" s="9" t="s">
        <v>1990</v>
      </c>
      <c r="G130" s="5" t="s">
        <v>1650</v>
      </c>
    </row>
    <row r="131" spans="1:39" x14ac:dyDescent="0.25">
      <c r="A131" s="5" t="s">
        <v>1991</v>
      </c>
      <c r="B131" s="5" t="s">
        <v>1992</v>
      </c>
      <c r="C131" s="5">
        <v>2.5819999999999999</v>
      </c>
      <c r="D131" s="5" t="s">
        <v>1647</v>
      </c>
      <c r="E131" s="5" t="s">
        <v>1993</v>
      </c>
      <c r="F131" s="5" t="s">
        <v>1994</v>
      </c>
      <c r="G131" s="5" t="s">
        <v>1650</v>
      </c>
    </row>
    <row r="132" spans="1:39" x14ac:dyDescent="0.25">
      <c r="A132" s="5" t="s">
        <v>1995</v>
      </c>
      <c r="B132" s="5" t="s">
        <v>1996</v>
      </c>
      <c r="C132" s="5">
        <v>8.9610000000000003</v>
      </c>
      <c r="D132" s="5" t="s">
        <v>1638</v>
      </c>
      <c r="E132" s="5" t="s">
        <v>1997</v>
      </c>
      <c r="F132" s="5" t="s">
        <v>1998</v>
      </c>
      <c r="G132" s="5" t="s">
        <v>1592</v>
      </c>
    </row>
    <row r="133" spans="1:39" x14ac:dyDescent="0.25">
      <c r="A133" s="5" t="s">
        <v>1999</v>
      </c>
      <c r="B133" s="5" t="s">
        <v>2000</v>
      </c>
      <c r="C133" s="5">
        <v>8.593</v>
      </c>
      <c r="D133" s="5" t="s">
        <v>1638</v>
      </c>
      <c r="E133" s="5" t="s">
        <v>2001</v>
      </c>
      <c r="F133" s="5" t="s">
        <v>2002</v>
      </c>
      <c r="G133" s="5" t="s">
        <v>1650</v>
      </c>
    </row>
    <row r="134" spans="1:39" x14ac:dyDescent="0.25">
      <c r="A134" s="5" t="s">
        <v>2003</v>
      </c>
      <c r="B134" s="5" t="s">
        <v>2004</v>
      </c>
      <c r="C134" s="5">
        <v>3.1760000000000002</v>
      </c>
      <c r="D134" s="5" t="s">
        <v>1647</v>
      </c>
      <c r="E134" s="5" t="s">
        <v>1918</v>
      </c>
      <c r="F134" s="5" t="s">
        <v>2005</v>
      </c>
      <c r="G134" s="5" t="s">
        <v>1650</v>
      </c>
    </row>
    <row r="135" spans="1:39" x14ac:dyDescent="0.25">
      <c r="A135" s="5" t="s">
        <v>2006</v>
      </c>
      <c r="B135" s="5" t="s">
        <v>2007</v>
      </c>
      <c r="C135" s="5">
        <v>2.2069999999999999</v>
      </c>
      <c r="D135" s="5" t="s">
        <v>1670</v>
      </c>
      <c r="E135" s="5" t="s">
        <v>2008</v>
      </c>
      <c r="F135" s="5" t="s">
        <v>2009</v>
      </c>
      <c r="G135" s="5" t="s">
        <v>1650</v>
      </c>
    </row>
    <row r="136" spans="1:39" x14ac:dyDescent="0.25">
      <c r="A136" s="5" t="s">
        <v>2010</v>
      </c>
      <c r="B136" s="5" t="s">
        <v>2011</v>
      </c>
      <c r="C136" s="5">
        <v>2.9340000000000002</v>
      </c>
      <c r="D136" s="5" t="s">
        <v>1638</v>
      </c>
      <c r="E136" s="5" t="s">
        <v>2012</v>
      </c>
      <c r="F136" s="5" t="s">
        <v>2013</v>
      </c>
      <c r="G136" s="5" t="s">
        <v>1650</v>
      </c>
    </row>
    <row r="137" spans="1:39" x14ac:dyDescent="0.25">
      <c r="A137" s="5" t="s">
        <v>2014</v>
      </c>
      <c r="B137" s="5" t="s">
        <v>2015</v>
      </c>
      <c r="C137" s="5">
        <v>3.7970000000000002</v>
      </c>
      <c r="D137" s="5" t="s">
        <v>1647</v>
      </c>
      <c r="E137" s="5" t="s">
        <v>2016</v>
      </c>
      <c r="F137" s="5" t="s">
        <v>2017</v>
      </c>
      <c r="G137" s="5" t="s">
        <v>1650</v>
      </c>
    </row>
    <row r="138" spans="1:39" x14ac:dyDescent="0.25">
      <c r="A138" s="5" t="s">
        <v>2018</v>
      </c>
      <c r="B138" s="5" t="s">
        <v>2019</v>
      </c>
      <c r="C138" s="5">
        <v>4.5810000000000004</v>
      </c>
      <c r="D138" s="5" t="s">
        <v>1638</v>
      </c>
      <c r="E138" s="5" t="s">
        <v>2020</v>
      </c>
      <c r="F138" s="5" t="s">
        <v>2021</v>
      </c>
      <c r="G138" s="5" t="s">
        <v>1650</v>
      </c>
    </row>
    <row r="139" spans="1:39" x14ac:dyDescent="0.25">
      <c r="A139" s="5" t="s">
        <v>2022</v>
      </c>
      <c r="B139" s="5" t="s">
        <v>2023</v>
      </c>
      <c r="C139" s="5">
        <v>9.452</v>
      </c>
      <c r="D139" s="5" t="s">
        <v>1638</v>
      </c>
      <c r="E139" s="5" t="s">
        <v>2024</v>
      </c>
      <c r="F139" s="5" t="s">
        <v>2025</v>
      </c>
      <c r="G139" s="5" t="s">
        <v>1650</v>
      </c>
      <c r="AF139" s="5" t="s">
        <v>133</v>
      </c>
      <c r="AK139" s="8">
        <v>43042</v>
      </c>
      <c r="AM139" s="5" t="s">
        <v>2026</v>
      </c>
    </row>
    <row r="140" spans="1:39" x14ac:dyDescent="0.25">
      <c r="A140" s="5" t="s">
        <v>2027</v>
      </c>
      <c r="B140" s="5" t="s">
        <v>2028</v>
      </c>
      <c r="C140" s="5">
        <v>5.5469999999999997</v>
      </c>
      <c r="D140" s="5" t="s">
        <v>1638</v>
      </c>
      <c r="E140" s="5" t="s">
        <v>2029</v>
      </c>
      <c r="F140" s="5" t="s">
        <v>2030</v>
      </c>
      <c r="G140" s="5" t="s">
        <v>1650</v>
      </c>
    </row>
    <row r="141" spans="1:39" x14ac:dyDescent="0.25">
      <c r="A141" s="5" t="s">
        <v>428</v>
      </c>
      <c r="B141" s="5" t="s">
        <v>431</v>
      </c>
      <c r="C141" s="5">
        <v>5.476</v>
      </c>
      <c r="D141" s="5" t="s">
        <v>1638</v>
      </c>
      <c r="E141" s="5" t="s">
        <v>2029</v>
      </c>
      <c r="F141" s="5" t="s">
        <v>2031</v>
      </c>
      <c r="G141" s="5" t="s">
        <v>1650</v>
      </c>
    </row>
    <row r="142" spans="1:39" x14ac:dyDescent="0.25">
      <c r="A142" s="5" t="s">
        <v>2032</v>
      </c>
      <c r="B142" s="5" t="s">
        <v>2033</v>
      </c>
      <c r="C142" s="5">
        <v>4.5209999999999999</v>
      </c>
      <c r="D142" s="5" t="s">
        <v>1638</v>
      </c>
      <c r="E142" s="5" t="s">
        <v>2024</v>
      </c>
      <c r="F142" s="5" t="s">
        <v>2034</v>
      </c>
      <c r="G142" s="5" t="s">
        <v>1650</v>
      </c>
    </row>
    <row r="143" spans="1:39" x14ac:dyDescent="0.25">
      <c r="A143" s="5" t="s">
        <v>2035</v>
      </c>
      <c r="B143" s="5" t="s">
        <v>2036</v>
      </c>
      <c r="C143" s="5">
        <v>2.835</v>
      </c>
      <c r="D143" s="5" t="s">
        <v>1647</v>
      </c>
      <c r="E143" s="5" t="s">
        <v>1918</v>
      </c>
      <c r="F143" s="5" t="s">
        <v>2037</v>
      </c>
      <c r="G143" s="5" t="s">
        <v>1650</v>
      </c>
    </row>
    <row r="144" spans="1:39" x14ac:dyDescent="0.25">
      <c r="A144" s="5" t="s">
        <v>687</v>
      </c>
      <c r="B144" s="5" t="s">
        <v>689</v>
      </c>
      <c r="C144" s="5">
        <v>4.7039999999999997</v>
      </c>
      <c r="D144" s="5" t="s">
        <v>1638</v>
      </c>
      <c r="E144" s="5" t="s">
        <v>1965</v>
      </c>
      <c r="F144" s="5" t="s">
        <v>4297</v>
      </c>
      <c r="G144" s="5" t="s">
        <v>1650</v>
      </c>
    </row>
    <row r="145" spans="1:37" x14ac:dyDescent="0.25">
      <c r="A145" s="5" t="s">
        <v>2038</v>
      </c>
      <c r="B145" s="5" t="s">
        <v>2039</v>
      </c>
      <c r="C145" s="5">
        <v>8.4019999999999992</v>
      </c>
      <c r="D145" s="5" t="s">
        <v>1638</v>
      </c>
      <c r="E145" s="5" t="s">
        <v>2040</v>
      </c>
      <c r="F145" s="5" t="s">
        <v>2041</v>
      </c>
      <c r="G145" s="5" t="s">
        <v>1592</v>
      </c>
    </row>
    <row r="146" spans="1:37" x14ac:dyDescent="0.25">
      <c r="A146" s="5" t="s">
        <v>1551</v>
      </c>
      <c r="B146" s="5" t="s">
        <v>1553</v>
      </c>
      <c r="C146" s="5">
        <v>8.4019999999999992</v>
      </c>
      <c r="D146" s="5" t="s">
        <v>1638</v>
      </c>
      <c r="E146" s="5" t="s">
        <v>2040</v>
      </c>
      <c r="F146" s="5" t="s">
        <v>2041</v>
      </c>
      <c r="G146" s="5" t="s">
        <v>1592</v>
      </c>
    </row>
    <row r="147" spans="1:37" x14ac:dyDescent="0.25">
      <c r="A147" s="5" t="s">
        <v>717</v>
      </c>
      <c r="B147" s="5" t="s">
        <v>720</v>
      </c>
      <c r="C147" s="5">
        <v>2.476</v>
      </c>
      <c r="D147" s="5" t="s">
        <v>1647</v>
      </c>
      <c r="E147" s="5" t="s">
        <v>2044</v>
      </c>
      <c r="F147" s="5" t="s">
        <v>2045</v>
      </c>
      <c r="G147" s="5" t="s">
        <v>1650</v>
      </c>
    </row>
    <row r="148" spans="1:37" x14ac:dyDescent="0.25">
      <c r="A148" s="5" t="s">
        <v>2042</v>
      </c>
      <c r="B148" s="5" t="s">
        <v>2043</v>
      </c>
      <c r="C148" s="5">
        <v>2.476</v>
      </c>
      <c r="D148" s="5" t="s">
        <v>1647</v>
      </c>
      <c r="E148" s="5" t="s">
        <v>2044</v>
      </c>
      <c r="F148" s="5" t="s">
        <v>2045</v>
      </c>
      <c r="G148" s="5" t="s">
        <v>1650</v>
      </c>
    </row>
    <row r="149" spans="1:37" x14ac:dyDescent="0.25">
      <c r="A149" s="5" t="s">
        <v>2046</v>
      </c>
      <c r="B149" s="5" t="s">
        <v>2047</v>
      </c>
      <c r="C149" s="5">
        <v>2.4689999999999999</v>
      </c>
      <c r="D149" s="5" t="s">
        <v>1647</v>
      </c>
      <c r="E149" s="5" t="s">
        <v>1643</v>
      </c>
      <c r="F149" s="5" t="s">
        <v>2048</v>
      </c>
      <c r="G149" s="5" t="s">
        <v>1650</v>
      </c>
    </row>
    <row r="150" spans="1:37" x14ac:dyDescent="0.25">
      <c r="A150" s="5" t="s">
        <v>2049</v>
      </c>
      <c r="B150" s="5" t="s">
        <v>2050</v>
      </c>
      <c r="C150" s="5">
        <v>2.7589999999999999</v>
      </c>
      <c r="D150" s="5" t="s">
        <v>1647</v>
      </c>
      <c r="E150" s="5" t="s">
        <v>2051</v>
      </c>
      <c r="F150" s="5" t="s">
        <v>2052</v>
      </c>
      <c r="G150" s="5" t="s">
        <v>1650</v>
      </c>
    </row>
    <row r="151" spans="1:37" x14ac:dyDescent="0.25">
      <c r="A151" s="5" t="s">
        <v>1042</v>
      </c>
      <c r="B151" s="5" t="s">
        <v>1044</v>
      </c>
      <c r="C151" s="5" t="s">
        <v>1682</v>
      </c>
      <c r="D151" s="5" t="s">
        <v>1682</v>
      </c>
      <c r="E151" s="5" t="s">
        <v>1682</v>
      </c>
      <c r="F151" s="5" t="s">
        <v>1682</v>
      </c>
      <c r="G151" s="5" t="s">
        <v>1650</v>
      </c>
      <c r="AK151" s="8"/>
    </row>
    <row r="152" spans="1:37" x14ac:dyDescent="0.25">
      <c r="A152" s="5" t="s">
        <v>2053</v>
      </c>
      <c r="B152" s="5" t="s">
        <v>2054</v>
      </c>
      <c r="C152" s="5">
        <v>3.6560000000000001</v>
      </c>
      <c r="D152" s="5" t="s">
        <v>1638</v>
      </c>
      <c r="E152" s="5" t="s">
        <v>2055</v>
      </c>
      <c r="F152" s="5" t="s">
        <v>2056</v>
      </c>
      <c r="G152" s="5" t="s">
        <v>1650</v>
      </c>
    </row>
    <row r="153" spans="1:37" x14ac:dyDescent="0.25">
      <c r="A153" s="5" t="s">
        <v>2057</v>
      </c>
      <c r="B153" s="5" t="s">
        <v>2058</v>
      </c>
      <c r="C153" s="5">
        <v>2.9060000000000001</v>
      </c>
      <c r="D153" s="5" t="s">
        <v>1647</v>
      </c>
      <c r="E153" s="5" t="s">
        <v>2029</v>
      </c>
      <c r="F153" s="5" t="s">
        <v>2059</v>
      </c>
      <c r="G153" s="5" t="s">
        <v>1650</v>
      </c>
    </row>
    <row r="154" spans="1:37" x14ac:dyDescent="0.25">
      <c r="A154" s="5" t="s">
        <v>2060</v>
      </c>
      <c r="B154" s="5" t="s">
        <v>2058</v>
      </c>
      <c r="C154" s="5">
        <v>2.9060000000000001</v>
      </c>
      <c r="D154" s="5" t="s">
        <v>1647</v>
      </c>
      <c r="E154" s="5" t="s">
        <v>2029</v>
      </c>
      <c r="F154" s="5" t="s">
        <v>2059</v>
      </c>
      <c r="G154" s="5" t="s">
        <v>1650</v>
      </c>
    </row>
    <row r="155" spans="1:37" x14ac:dyDescent="0.25">
      <c r="A155" s="5" t="s">
        <v>2061</v>
      </c>
      <c r="B155" s="5" t="s">
        <v>2062</v>
      </c>
      <c r="C155" s="5">
        <v>4.3380000000000001</v>
      </c>
      <c r="D155" s="5" t="s">
        <v>1638</v>
      </c>
      <c r="E155" s="5" t="s">
        <v>1687</v>
      </c>
      <c r="F155" s="5" t="s">
        <v>2063</v>
      </c>
      <c r="G155" s="5" t="s">
        <v>1650</v>
      </c>
    </row>
    <row r="156" spans="1:37" x14ac:dyDescent="0.25">
      <c r="A156" s="5" t="s">
        <v>2064</v>
      </c>
      <c r="B156" s="5" t="s">
        <v>2065</v>
      </c>
      <c r="C156" s="5">
        <v>13.164</v>
      </c>
      <c r="D156" s="5" t="s">
        <v>1638</v>
      </c>
      <c r="E156" s="5" t="s">
        <v>2066</v>
      </c>
      <c r="F156" s="5" t="s">
        <v>2067</v>
      </c>
      <c r="G156" s="5" t="s">
        <v>1592</v>
      </c>
    </row>
    <row r="157" spans="1:37" x14ac:dyDescent="0.25">
      <c r="A157" s="5" t="s">
        <v>2068</v>
      </c>
      <c r="B157" s="5" t="s">
        <v>2069</v>
      </c>
      <c r="C157" s="5">
        <v>1.367</v>
      </c>
      <c r="D157" s="5" t="s">
        <v>1653</v>
      </c>
      <c r="E157" s="5" t="s">
        <v>2066</v>
      </c>
      <c r="F157" s="5" t="s">
        <v>2070</v>
      </c>
      <c r="G157" s="5" t="s">
        <v>1650</v>
      </c>
    </row>
    <row r="158" spans="1:37" x14ac:dyDescent="0.25">
      <c r="A158" s="5" t="s">
        <v>2071</v>
      </c>
      <c r="B158" s="5" t="s">
        <v>2072</v>
      </c>
      <c r="C158" s="5">
        <v>2.1629999999999998</v>
      </c>
      <c r="D158" s="5" t="s">
        <v>1670</v>
      </c>
      <c r="E158" s="5" t="s">
        <v>1993</v>
      </c>
      <c r="F158" s="5" t="s">
        <v>2073</v>
      </c>
      <c r="G158" s="5" t="s">
        <v>1650</v>
      </c>
    </row>
    <row r="159" spans="1:37" x14ac:dyDescent="0.25">
      <c r="A159" s="5" t="s">
        <v>2074</v>
      </c>
      <c r="B159" s="5" t="s">
        <v>2075</v>
      </c>
      <c r="C159" s="5">
        <v>1.248</v>
      </c>
      <c r="D159" s="5" t="s">
        <v>1653</v>
      </c>
      <c r="E159" s="5" t="s">
        <v>1993</v>
      </c>
      <c r="F159" s="5" t="s">
        <v>2076</v>
      </c>
      <c r="G159" s="5" t="s">
        <v>1650</v>
      </c>
    </row>
    <row r="160" spans="1:37" x14ac:dyDescent="0.25">
      <c r="A160" s="5" t="s">
        <v>384</v>
      </c>
      <c r="B160" s="5" t="s">
        <v>387</v>
      </c>
      <c r="C160" s="5">
        <v>6.3419999999999996</v>
      </c>
      <c r="D160" s="5" t="s">
        <v>1638</v>
      </c>
      <c r="E160" s="5" t="s">
        <v>1654</v>
      </c>
      <c r="F160" s="5" t="s">
        <v>2077</v>
      </c>
      <c r="G160" s="5" t="s">
        <v>1650</v>
      </c>
    </row>
    <row r="161" spans="1:37" x14ac:dyDescent="0.25">
      <c r="A161" s="5" t="s">
        <v>1562</v>
      </c>
      <c r="B161" s="5" t="s">
        <v>1566</v>
      </c>
      <c r="C161" s="5">
        <v>6.3419999999999996</v>
      </c>
      <c r="D161" s="5" t="s">
        <v>1638</v>
      </c>
      <c r="E161" s="5" t="s">
        <v>1654</v>
      </c>
      <c r="F161" s="5" t="s">
        <v>2077</v>
      </c>
      <c r="G161" s="5" t="s">
        <v>1650</v>
      </c>
    </row>
    <row r="162" spans="1:37" x14ac:dyDescent="0.25">
      <c r="A162" s="5" t="s">
        <v>2078</v>
      </c>
      <c r="B162" s="5" t="s">
        <v>2079</v>
      </c>
      <c r="C162" s="5">
        <v>1.607</v>
      </c>
      <c r="D162" s="5" t="s">
        <v>1653</v>
      </c>
      <c r="E162" s="5" t="s">
        <v>1654</v>
      </c>
      <c r="F162" s="5" t="s">
        <v>2080</v>
      </c>
      <c r="G162" s="5" t="s">
        <v>1650</v>
      </c>
    </row>
    <row r="163" spans="1:37" x14ac:dyDescent="0.25">
      <c r="A163" s="5" t="s">
        <v>2081</v>
      </c>
      <c r="B163" s="5" t="s">
        <v>2082</v>
      </c>
      <c r="C163" s="5">
        <v>3.2879999999999998</v>
      </c>
      <c r="D163" s="5" t="s">
        <v>1647</v>
      </c>
      <c r="E163" s="5" t="s">
        <v>1884</v>
      </c>
      <c r="F163" s="5" t="s">
        <v>2083</v>
      </c>
      <c r="G163" s="5" t="s">
        <v>1650</v>
      </c>
    </row>
    <row r="164" spans="1:37" x14ac:dyDescent="0.25">
      <c r="A164" s="5" t="s">
        <v>2084</v>
      </c>
      <c r="B164" s="5" t="s">
        <v>2085</v>
      </c>
      <c r="C164" s="5">
        <v>1.8320000000000001</v>
      </c>
      <c r="D164" s="5" t="s">
        <v>1670</v>
      </c>
      <c r="E164" s="5" t="s">
        <v>1937</v>
      </c>
      <c r="F164" s="5" t="s">
        <v>2086</v>
      </c>
      <c r="G164" s="5" t="s">
        <v>1650</v>
      </c>
    </row>
    <row r="165" spans="1:37" x14ac:dyDescent="0.25">
      <c r="A165" s="5" t="s">
        <v>1305</v>
      </c>
      <c r="B165" s="5" t="s">
        <v>1308</v>
      </c>
      <c r="C165" s="5">
        <v>1.827</v>
      </c>
      <c r="D165" s="5" t="s">
        <v>1670</v>
      </c>
      <c r="E165" s="5" t="s">
        <v>2090</v>
      </c>
      <c r="F165" s="5" t="s">
        <v>4314</v>
      </c>
      <c r="G165" s="5" t="s">
        <v>1650</v>
      </c>
    </row>
    <row r="166" spans="1:37" x14ac:dyDescent="0.25">
      <c r="A166" s="5" t="s">
        <v>1187</v>
      </c>
      <c r="B166" s="5" t="s">
        <v>1190</v>
      </c>
      <c r="C166" s="5">
        <v>2.198</v>
      </c>
      <c r="D166" s="5" t="s">
        <v>1670</v>
      </c>
      <c r="E166" s="5" t="s">
        <v>1785</v>
      </c>
      <c r="F166" s="5" t="s">
        <v>2087</v>
      </c>
      <c r="G166" s="5" t="s">
        <v>1650</v>
      </c>
    </row>
    <row r="167" spans="1:37" x14ac:dyDescent="0.25">
      <c r="A167" s="5" t="s">
        <v>2088</v>
      </c>
      <c r="B167" s="5" t="s">
        <v>2089</v>
      </c>
      <c r="C167" s="5">
        <v>3.2949999999999999</v>
      </c>
      <c r="D167" s="5" t="s">
        <v>1638</v>
      </c>
      <c r="E167" s="5" t="s">
        <v>2090</v>
      </c>
      <c r="F167" s="5" t="s">
        <v>2091</v>
      </c>
      <c r="G167" s="5" t="s">
        <v>1650</v>
      </c>
    </row>
    <row r="168" spans="1:37" x14ac:dyDescent="0.25">
      <c r="A168" s="5" t="s">
        <v>332</v>
      </c>
      <c r="B168" s="5" t="s">
        <v>335</v>
      </c>
      <c r="C168" s="5">
        <v>8.0969999999999995</v>
      </c>
      <c r="D168" s="5" t="s">
        <v>1638</v>
      </c>
      <c r="E168" s="5" t="s">
        <v>2797</v>
      </c>
      <c r="F168" s="5" t="s">
        <v>4291</v>
      </c>
      <c r="G168" s="5" t="s">
        <v>1592</v>
      </c>
    </row>
    <row r="169" spans="1:37" x14ac:dyDescent="0.25">
      <c r="A169" s="5" t="s">
        <v>2092</v>
      </c>
      <c r="B169" s="5" t="s">
        <v>2093</v>
      </c>
      <c r="C169" s="5">
        <v>2.6440000000000001</v>
      </c>
      <c r="D169" s="5" t="s">
        <v>1647</v>
      </c>
      <c r="E169" s="5" t="s">
        <v>2094</v>
      </c>
      <c r="F169" s="5" t="s">
        <v>2095</v>
      </c>
      <c r="G169" s="5" t="s">
        <v>1650</v>
      </c>
    </row>
    <row r="170" spans="1:37" x14ac:dyDescent="0.25">
      <c r="A170" s="5" t="s">
        <v>2096</v>
      </c>
      <c r="B170" s="5" t="s">
        <v>2097</v>
      </c>
      <c r="C170" s="5">
        <v>2.0059999999999998</v>
      </c>
      <c r="D170" s="5" t="s">
        <v>1670</v>
      </c>
      <c r="E170" s="5" t="s">
        <v>2098</v>
      </c>
      <c r="F170" s="5" t="s">
        <v>2099</v>
      </c>
      <c r="G170" s="5" t="s">
        <v>1650</v>
      </c>
    </row>
    <row r="171" spans="1:37" x14ac:dyDescent="0.25">
      <c r="A171" s="5" t="s">
        <v>2100</v>
      </c>
      <c r="B171" s="5" t="s">
        <v>2101</v>
      </c>
      <c r="C171" s="5" t="s">
        <v>1682</v>
      </c>
      <c r="D171" s="5" t="s">
        <v>1682</v>
      </c>
      <c r="E171" s="5" t="s">
        <v>1682</v>
      </c>
      <c r="F171" s="5" t="s">
        <v>1682</v>
      </c>
      <c r="G171" s="5" t="s">
        <v>1650</v>
      </c>
    </row>
    <row r="172" spans="1:37" x14ac:dyDescent="0.25">
      <c r="A172" s="5" t="s">
        <v>2102</v>
      </c>
      <c r="B172" s="5" t="s">
        <v>2103</v>
      </c>
      <c r="C172" s="5">
        <v>1.6020000000000001</v>
      </c>
      <c r="D172" s="5" t="s">
        <v>1670</v>
      </c>
      <c r="E172" s="5" t="s">
        <v>2090</v>
      </c>
      <c r="F172" s="5" t="s">
        <v>2104</v>
      </c>
      <c r="G172" s="5" t="s">
        <v>1650</v>
      </c>
    </row>
    <row r="173" spans="1:37" x14ac:dyDescent="0.25">
      <c r="A173" s="5" t="s">
        <v>2105</v>
      </c>
      <c r="B173" s="5" t="s">
        <v>2106</v>
      </c>
      <c r="C173" s="5">
        <v>2.4350000000000001</v>
      </c>
      <c r="D173" s="5" t="s">
        <v>1670</v>
      </c>
      <c r="E173" s="5" t="s">
        <v>2107</v>
      </c>
      <c r="F173" s="5" t="s">
        <v>2108</v>
      </c>
      <c r="G173" s="5" t="s">
        <v>1650</v>
      </c>
    </row>
    <row r="174" spans="1:37" x14ac:dyDescent="0.25">
      <c r="A174" s="5" t="s">
        <v>4399</v>
      </c>
      <c r="B174" s="5" t="s">
        <v>4401</v>
      </c>
      <c r="C174" s="5" t="s">
        <v>1682</v>
      </c>
      <c r="D174" s="5" t="s">
        <v>1682</v>
      </c>
      <c r="E174" s="5" t="s">
        <v>1682</v>
      </c>
      <c r="F174" s="5" t="s">
        <v>1682</v>
      </c>
      <c r="G174" s="5" t="s">
        <v>1650</v>
      </c>
      <c r="AK174" s="8"/>
    </row>
    <row r="175" spans="1:37" x14ac:dyDescent="0.25">
      <c r="A175" s="5" t="s">
        <v>2109</v>
      </c>
      <c r="B175" s="5" t="s">
        <v>2110</v>
      </c>
      <c r="C175" s="5">
        <v>2.3690000000000002</v>
      </c>
      <c r="D175" s="5" t="s">
        <v>1638</v>
      </c>
      <c r="E175" s="5" t="s">
        <v>1802</v>
      </c>
      <c r="F175" s="5" t="s">
        <v>2111</v>
      </c>
      <c r="G175" s="5" t="s">
        <v>1650</v>
      </c>
    </row>
    <row r="176" spans="1:37" x14ac:dyDescent="0.25">
      <c r="A176" s="5" t="s">
        <v>2112</v>
      </c>
      <c r="B176" s="5" t="s">
        <v>2113</v>
      </c>
      <c r="C176" s="5">
        <v>2.948</v>
      </c>
      <c r="D176" s="5" t="s">
        <v>1638</v>
      </c>
      <c r="E176" s="5" t="s">
        <v>2114</v>
      </c>
      <c r="F176" s="9" t="s">
        <v>2063</v>
      </c>
      <c r="G176" s="5" t="s">
        <v>1650</v>
      </c>
    </row>
    <row r="177" spans="1:36" x14ac:dyDescent="0.25">
      <c r="A177" s="5" t="s">
        <v>2115</v>
      </c>
      <c r="B177" s="5" t="s">
        <v>2116</v>
      </c>
      <c r="C177" s="5">
        <v>2.597</v>
      </c>
      <c r="D177" s="5" t="s">
        <v>1638</v>
      </c>
      <c r="E177" s="5" t="s">
        <v>2114</v>
      </c>
      <c r="F177" s="5" t="s">
        <v>2117</v>
      </c>
      <c r="G177" s="5" t="s">
        <v>1650</v>
      </c>
    </row>
    <row r="178" spans="1:36" x14ac:dyDescent="0.25">
      <c r="A178" s="5" t="s">
        <v>2118</v>
      </c>
      <c r="B178" s="5" t="s">
        <v>2119</v>
      </c>
      <c r="C178" s="5">
        <v>3.8740000000000001</v>
      </c>
      <c r="D178" s="5" t="s">
        <v>1647</v>
      </c>
      <c r="E178" s="5" t="s">
        <v>1884</v>
      </c>
      <c r="F178" s="5" t="s">
        <v>2120</v>
      </c>
      <c r="G178" s="5" t="s">
        <v>1650</v>
      </c>
    </row>
    <row r="179" spans="1:36" x14ac:dyDescent="0.25">
      <c r="A179" s="5" t="s">
        <v>2121</v>
      </c>
      <c r="B179" s="5" t="s">
        <v>2122</v>
      </c>
      <c r="C179" s="5">
        <v>10.292</v>
      </c>
      <c r="D179" s="5" t="s">
        <v>1638</v>
      </c>
      <c r="E179" s="5" t="s">
        <v>2098</v>
      </c>
      <c r="F179" s="5" t="s">
        <v>2123</v>
      </c>
      <c r="G179" s="5" t="s">
        <v>1592</v>
      </c>
    </row>
    <row r="180" spans="1:36" x14ac:dyDescent="0.25">
      <c r="A180" s="5" t="s">
        <v>2124</v>
      </c>
      <c r="B180" s="5" t="s">
        <v>2125</v>
      </c>
      <c r="C180" s="5">
        <v>1.52</v>
      </c>
      <c r="D180" s="5" t="s">
        <v>1653</v>
      </c>
      <c r="E180" s="5" t="s">
        <v>1658</v>
      </c>
      <c r="F180" s="5" t="s">
        <v>2126</v>
      </c>
      <c r="G180" s="5" t="s">
        <v>1650</v>
      </c>
    </row>
    <row r="181" spans="1:36" x14ac:dyDescent="0.25">
      <c r="A181" s="5" t="s">
        <v>1092</v>
      </c>
      <c r="B181" s="5" t="s">
        <v>1094</v>
      </c>
      <c r="C181" s="5">
        <v>1.9710000000000001</v>
      </c>
      <c r="D181" s="5" t="s">
        <v>1647</v>
      </c>
      <c r="E181" s="5" t="s">
        <v>2127</v>
      </c>
      <c r="F181" s="10" t="s">
        <v>2128</v>
      </c>
      <c r="G181" s="5" t="s">
        <v>1650</v>
      </c>
    </row>
    <row r="182" spans="1:36" x14ac:dyDescent="0.25">
      <c r="A182" s="5" t="s">
        <v>2129</v>
      </c>
      <c r="B182" s="5" t="s">
        <v>2130</v>
      </c>
      <c r="C182" s="5">
        <v>2.746</v>
      </c>
      <c r="D182" s="5" t="s">
        <v>1670</v>
      </c>
      <c r="E182" s="5" t="s">
        <v>2131</v>
      </c>
      <c r="F182" s="5" t="s">
        <v>2132</v>
      </c>
      <c r="G182" s="5" t="s">
        <v>1650</v>
      </c>
    </row>
    <row r="183" spans="1:36" x14ac:dyDescent="0.25">
      <c r="A183" s="5" t="s">
        <v>88</v>
      </c>
      <c r="B183" s="5" t="s">
        <v>91</v>
      </c>
      <c r="C183" s="5" t="s">
        <v>1682</v>
      </c>
      <c r="D183" s="5" t="s">
        <v>1682</v>
      </c>
      <c r="E183" s="5" t="s">
        <v>1682</v>
      </c>
      <c r="F183" s="5" t="s">
        <v>1682</v>
      </c>
      <c r="G183" s="5" t="s">
        <v>1650</v>
      </c>
    </row>
    <row r="184" spans="1:36" x14ac:dyDescent="0.25">
      <c r="A184" s="5" t="s">
        <v>2133</v>
      </c>
      <c r="B184" s="5" t="s">
        <v>2134</v>
      </c>
      <c r="C184" s="5" t="s">
        <v>1682</v>
      </c>
      <c r="D184" s="5" t="s">
        <v>1682</v>
      </c>
      <c r="E184" s="5" t="s">
        <v>1682</v>
      </c>
      <c r="F184" s="5" t="s">
        <v>1682</v>
      </c>
      <c r="G184" s="5" t="s">
        <v>1650</v>
      </c>
      <c r="AJ184" s="8"/>
    </row>
    <row r="185" spans="1:36" x14ac:dyDescent="0.25">
      <c r="A185" s="5" t="s">
        <v>2135</v>
      </c>
      <c r="B185" s="5" t="s">
        <v>2136</v>
      </c>
      <c r="C185" s="5" t="s">
        <v>1682</v>
      </c>
      <c r="D185" s="5" t="s">
        <v>1682</v>
      </c>
      <c r="E185" s="5" t="s">
        <v>1682</v>
      </c>
      <c r="F185" s="5" t="s">
        <v>1682</v>
      </c>
      <c r="G185" s="5" t="s">
        <v>1650</v>
      </c>
    </row>
    <row r="186" spans="1:36" x14ac:dyDescent="0.25">
      <c r="A186" s="5" t="s">
        <v>2137</v>
      </c>
      <c r="B186" s="5" t="s">
        <v>2138</v>
      </c>
      <c r="C186" s="5">
        <v>1.226</v>
      </c>
      <c r="D186" s="5" t="s">
        <v>1670</v>
      </c>
      <c r="E186" s="5" t="s">
        <v>2139</v>
      </c>
      <c r="F186" s="5" t="s">
        <v>2140</v>
      </c>
      <c r="G186" s="5" t="s">
        <v>1650</v>
      </c>
    </row>
    <row r="187" spans="1:36" x14ac:dyDescent="0.25">
      <c r="A187" s="5" t="s">
        <v>2141</v>
      </c>
      <c r="B187" s="5" t="s">
        <v>2142</v>
      </c>
      <c r="C187" s="5">
        <v>2.8010000000000002</v>
      </c>
      <c r="D187" s="5" t="s">
        <v>1638</v>
      </c>
      <c r="E187" s="5" t="s">
        <v>2143</v>
      </c>
      <c r="F187" s="5" t="s">
        <v>2144</v>
      </c>
      <c r="G187" s="5" t="s">
        <v>1650</v>
      </c>
    </row>
    <row r="188" spans="1:36" x14ac:dyDescent="0.25">
      <c r="A188" s="5" t="s">
        <v>1378</v>
      </c>
      <c r="B188" s="5" t="s">
        <v>1381</v>
      </c>
      <c r="C188" s="5">
        <v>3.6259999999999999</v>
      </c>
      <c r="D188" s="5" t="s">
        <v>1647</v>
      </c>
      <c r="E188" s="5" t="s">
        <v>2145</v>
      </c>
      <c r="F188" s="5" t="s">
        <v>2146</v>
      </c>
      <c r="G188" s="5" t="s">
        <v>1650</v>
      </c>
    </row>
    <row r="189" spans="1:36" x14ac:dyDescent="0.25">
      <c r="A189" s="5" t="s">
        <v>2147</v>
      </c>
      <c r="B189" s="5" t="s">
        <v>2148</v>
      </c>
      <c r="C189" s="5">
        <v>1.5529999999999999</v>
      </c>
      <c r="D189" s="5" t="s">
        <v>1670</v>
      </c>
      <c r="E189" s="5" t="s">
        <v>1662</v>
      </c>
      <c r="F189" s="5" t="s">
        <v>2149</v>
      </c>
      <c r="G189" s="5" t="s">
        <v>1650</v>
      </c>
    </row>
    <row r="190" spans="1:36" x14ac:dyDescent="0.25">
      <c r="A190" s="5" t="s">
        <v>2150</v>
      </c>
      <c r="B190" s="5" t="s">
        <v>2151</v>
      </c>
      <c r="C190" s="5">
        <v>1.5509999999999999</v>
      </c>
      <c r="D190" s="5" t="s">
        <v>1670</v>
      </c>
      <c r="E190" s="5" t="s">
        <v>2143</v>
      </c>
      <c r="F190" s="5" t="s">
        <v>2152</v>
      </c>
      <c r="G190" s="5" t="s">
        <v>1650</v>
      </c>
    </row>
    <row r="191" spans="1:36" x14ac:dyDescent="0.25">
      <c r="A191" s="5" t="s">
        <v>2153</v>
      </c>
      <c r="B191" s="5" t="s">
        <v>2154</v>
      </c>
      <c r="C191" s="5">
        <v>6.2380000000000004</v>
      </c>
      <c r="D191" s="5" t="s">
        <v>1638</v>
      </c>
      <c r="E191" s="5" t="s">
        <v>1836</v>
      </c>
      <c r="F191" s="5" t="s">
        <v>2155</v>
      </c>
      <c r="G191" s="5" t="s">
        <v>1592</v>
      </c>
    </row>
    <row r="192" spans="1:36" x14ac:dyDescent="0.25">
      <c r="A192" s="5" t="s">
        <v>2156</v>
      </c>
      <c r="B192" s="5" t="s">
        <v>2157</v>
      </c>
      <c r="C192" s="5">
        <v>6.1760000000000002</v>
      </c>
      <c r="D192" s="5" t="s">
        <v>1638</v>
      </c>
      <c r="E192" s="5" t="s">
        <v>1884</v>
      </c>
      <c r="F192" s="5" t="s">
        <v>2158</v>
      </c>
      <c r="G192" s="5" t="s">
        <v>1650</v>
      </c>
    </row>
    <row r="193" spans="1:29" x14ac:dyDescent="0.25">
      <c r="A193" s="5" t="s">
        <v>2159</v>
      </c>
      <c r="B193" s="5" t="s">
        <v>2160</v>
      </c>
      <c r="C193" s="5">
        <v>3.4929999999999999</v>
      </c>
      <c r="D193" s="5" t="s">
        <v>1638</v>
      </c>
      <c r="E193" s="5" t="s">
        <v>2020</v>
      </c>
      <c r="F193" s="5" t="s">
        <v>2161</v>
      </c>
      <c r="G193" s="5" t="s">
        <v>1650</v>
      </c>
    </row>
    <row r="194" spans="1:29" x14ac:dyDescent="0.25">
      <c r="A194" s="5" t="s">
        <v>2162</v>
      </c>
      <c r="B194" s="5" t="s">
        <v>2163</v>
      </c>
      <c r="C194" s="5">
        <v>4.7060000000000004</v>
      </c>
      <c r="D194" s="5" t="s">
        <v>1638</v>
      </c>
      <c r="E194" s="5" t="s">
        <v>2164</v>
      </c>
      <c r="F194" s="5" t="s">
        <v>2165</v>
      </c>
      <c r="G194" s="5" t="s">
        <v>1592</v>
      </c>
    </row>
    <row r="195" spans="1:29" x14ac:dyDescent="0.25">
      <c r="A195" s="5" t="s">
        <v>612</v>
      </c>
      <c r="B195" s="5" t="s">
        <v>604</v>
      </c>
      <c r="C195" s="5">
        <v>4.7060000000000004</v>
      </c>
      <c r="D195" s="5" t="s">
        <v>1638</v>
      </c>
      <c r="E195" s="5" t="s">
        <v>2164</v>
      </c>
      <c r="F195" s="5" t="s">
        <v>2165</v>
      </c>
      <c r="G195" s="5" t="s">
        <v>1592</v>
      </c>
    </row>
    <row r="196" spans="1:29" x14ac:dyDescent="0.25">
      <c r="A196" s="5" t="s">
        <v>2166</v>
      </c>
      <c r="B196" s="5" t="s">
        <v>2167</v>
      </c>
      <c r="C196" s="5">
        <v>5.67</v>
      </c>
      <c r="D196" s="5" t="s">
        <v>1638</v>
      </c>
      <c r="E196" s="5" t="s">
        <v>2066</v>
      </c>
      <c r="F196" s="5" t="s">
        <v>2168</v>
      </c>
      <c r="G196" s="5" t="s">
        <v>1650</v>
      </c>
    </row>
    <row r="197" spans="1:29" x14ac:dyDescent="0.25">
      <c r="A197" s="5" t="s">
        <v>2169</v>
      </c>
      <c r="B197" s="5" t="s">
        <v>2170</v>
      </c>
      <c r="C197" s="5">
        <v>5.67</v>
      </c>
      <c r="D197" s="5" t="s">
        <v>1638</v>
      </c>
      <c r="E197" s="5" t="s">
        <v>2066</v>
      </c>
      <c r="F197" s="5" t="s">
        <v>2168</v>
      </c>
      <c r="G197" s="5" t="s">
        <v>1650</v>
      </c>
      <c r="AC197" s="8"/>
    </row>
    <row r="198" spans="1:29" x14ac:dyDescent="0.25">
      <c r="A198" s="5" t="s">
        <v>2171</v>
      </c>
      <c r="B198" s="5" t="s">
        <v>2172</v>
      </c>
      <c r="C198" s="5">
        <v>3.706</v>
      </c>
      <c r="D198" s="5" t="s">
        <v>1638</v>
      </c>
      <c r="E198" s="5" t="s">
        <v>1770</v>
      </c>
      <c r="F198" s="5" t="s">
        <v>2173</v>
      </c>
      <c r="G198" s="5" t="s">
        <v>1650</v>
      </c>
    </row>
    <row r="199" spans="1:29" x14ac:dyDescent="0.25">
      <c r="A199" s="5" t="s">
        <v>2174</v>
      </c>
      <c r="B199" s="5" t="s">
        <v>2175</v>
      </c>
      <c r="C199" s="5">
        <v>1.218</v>
      </c>
      <c r="D199" s="5" t="s">
        <v>1670</v>
      </c>
      <c r="E199" s="5" t="s">
        <v>2176</v>
      </c>
      <c r="F199" s="5" t="s">
        <v>2177</v>
      </c>
      <c r="G199" s="5" t="s">
        <v>1650</v>
      </c>
    </row>
    <row r="200" spans="1:29" x14ac:dyDescent="0.25">
      <c r="A200" s="5" t="s">
        <v>2178</v>
      </c>
      <c r="B200" s="5" t="s">
        <v>2179</v>
      </c>
      <c r="C200" s="5">
        <v>5.4909999999999997</v>
      </c>
      <c r="D200" s="5" t="s">
        <v>1638</v>
      </c>
      <c r="E200" s="5" t="s">
        <v>2180</v>
      </c>
      <c r="F200" s="5" t="s">
        <v>2181</v>
      </c>
      <c r="G200" s="5" t="s">
        <v>1592</v>
      </c>
    </row>
    <row r="201" spans="1:29" x14ac:dyDescent="0.25">
      <c r="A201" s="5" t="s">
        <v>2182</v>
      </c>
      <c r="B201" s="5" t="s">
        <v>2183</v>
      </c>
      <c r="C201" s="5">
        <v>27.407</v>
      </c>
      <c r="D201" s="5" t="s">
        <v>1638</v>
      </c>
      <c r="E201" s="5" t="s">
        <v>2184</v>
      </c>
      <c r="F201" s="5" t="s">
        <v>2185</v>
      </c>
      <c r="G201" s="5" t="s">
        <v>1592</v>
      </c>
    </row>
    <row r="202" spans="1:29" x14ac:dyDescent="0.25">
      <c r="A202" s="5" t="s">
        <v>2186</v>
      </c>
      <c r="B202" s="5" t="s">
        <v>2187</v>
      </c>
      <c r="C202" s="5" t="s">
        <v>1682</v>
      </c>
      <c r="D202" s="5" t="s">
        <v>1682</v>
      </c>
      <c r="E202" s="5" t="s">
        <v>1682</v>
      </c>
      <c r="F202" s="5" t="s">
        <v>1682</v>
      </c>
      <c r="G202" s="5" t="s">
        <v>1650</v>
      </c>
    </row>
    <row r="203" spans="1:29" x14ac:dyDescent="0.25">
      <c r="A203" s="5" t="s">
        <v>2188</v>
      </c>
      <c r="B203" s="5" t="s">
        <v>2189</v>
      </c>
      <c r="C203" s="5">
        <v>2.7370000000000001</v>
      </c>
      <c r="D203" s="5" t="s">
        <v>1647</v>
      </c>
      <c r="E203" s="5" t="s">
        <v>2180</v>
      </c>
      <c r="F203" s="5" t="s">
        <v>2190</v>
      </c>
      <c r="G203" s="5" t="s">
        <v>1650</v>
      </c>
    </row>
    <row r="204" spans="1:29" x14ac:dyDescent="0.25">
      <c r="A204" s="5" t="s">
        <v>2191</v>
      </c>
      <c r="B204" s="5" t="s">
        <v>2192</v>
      </c>
      <c r="C204" s="5">
        <v>2.7370000000000001</v>
      </c>
      <c r="D204" s="5" t="s">
        <v>1647</v>
      </c>
      <c r="E204" s="5" t="s">
        <v>2180</v>
      </c>
      <c r="F204" s="5" t="s">
        <v>2190</v>
      </c>
      <c r="G204" s="5" t="s">
        <v>1650</v>
      </c>
    </row>
    <row r="205" spans="1:29" x14ac:dyDescent="0.25">
      <c r="A205" s="5" t="s">
        <v>2193</v>
      </c>
      <c r="B205" s="5" t="s">
        <v>2194</v>
      </c>
      <c r="C205" s="5">
        <v>20.010999999999999</v>
      </c>
      <c r="D205" s="5" t="s">
        <v>1638</v>
      </c>
      <c r="E205" s="5" t="s">
        <v>1884</v>
      </c>
      <c r="F205" s="5" t="s">
        <v>2195</v>
      </c>
      <c r="G205" s="5" t="s">
        <v>1592</v>
      </c>
    </row>
    <row r="206" spans="1:29" x14ac:dyDescent="0.25">
      <c r="A206" s="5" t="s">
        <v>2196</v>
      </c>
      <c r="B206" s="5" t="s">
        <v>2197</v>
      </c>
      <c r="C206" s="5">
        <v>2.343</v>
      </c>
      <c r="D206" s="5" t="s">
        <v>1647</v>
      </c>
      <c r="E206" s="5" t="s">
        <v>1789</v>
      </c>
      <c r="F206" s="5" t="s">
        <v>2198</v>
      </c>
      <c r="G206" s="5" t="s">
        <v>1650</v>
      </c>
    </row>
    <row r="207" spans="1:29" x14ac:dyDescent="0.25">
      <c r="A207" s="5" t="s">
        <v>2199</v>
      </c>
      <c r="B207" s="5" t="s">
        <v>2200</v>
      </c>
      <c r="C207" s="5">
        <v>4.1420000000000003</v>
      </c>
      <c r="D207" s="5" t="s">
        <v>1638</v>
      </c>
      <c r="E207" s="5" t="s">
        <v>1789</v>
      </c>
      <c r="F207" s="5" t="s">
        <v>1823</v>
      </c>
      <c r="G207" s="5" t="s">
        <v>1650</v>
      </c>
    </row>
    <row r="208" spans="1:29" x14ac:dyDescent="0.25">
      <c r="A208" s="5" t="s">
        <v>2201</v>
      </c>
      <c r="B208" s="5" t="s">
        <v>2202</v>
      </c>
      <c r="C208" s="5">
        <v>6.375</v>
      </c>
      <c r="D208" s="5" t="s">
        <v>1638</v>
      </c>
      <c r="E208" s="5" t="s">
        <v>1884</v>
      </c>
      <c r="F208" s="5" t="s">
        <v>2203</v>
      </c>
      <c r="G208" s="5" t="s">
        <v>1650</v>
      </c>
    </row>
    <row r="209" spans="1:40" x14ac:dyDescent="0.25">
      <c r="A209" s="5" t="s">
        <v>1384</v>
      </c>
      <c r="B209" s="5" t="s">
        <v>1388</v>
      </c>
      <c r="C209" s="5">
        <v>6.375</v>
      </c>
      <c r="D209" s="5" t="s">
        <v>1638</v>
      </c>
      <c r="E209" s="5" t="s">
        <v>1884</v>
      </c>
      <c r="F209" s="5" t="s">
        <v>2203</v>
      </c>
      <c r="G209" s="5" t="s">
        <v>1650</v>
      </c>
    </row>
    <row r="210" spans="1:40" x14ac:dyDescent="0.25">
      <c r="A210" s="5" t="s">
        <v>1258</v>
      </c>
      <c r="B210" s="5" t="s">
        <v>1260</v>
      </c>
      <c r="C210" s="5">
        <v>9.1120000000000001</v>
      </c>
      <c r="D210" s="5" t="s">
        <v>1638</v>
      </c>
      <c r="E210" s="5" t="s">
        <v>1884</v>
      </c>
      <c r="F210" s="5" t="s">
        <v>2204</v>
      </c>
      <c r="G210" s="5" t="s">
        <v>1592</v>
      </c>
    </row>
    <row r="211" spans="1:40" x14ac:dyDescent="0.25">
      <c r="A211" s="5" t="s">
        <v>2205</v>
      </c>
      <c r="B211" s="5" t="s">
        <v>2206</v>
      </c>
      <c r="C211" s="5">
        <v>9.1120000000000001</v>
      </c>
      <c r="D211" s="5" t="s">
        <v>1638</v>
      </c>
      <c r="E211" s="5" t="s">
        <v>1884</v>
      </c>
      <c r="F211" s="5" t="s">
        <v>2204</v>
      </c>
      <c r="G211" s="5" t="s">
        <v>1592</v>
      </c>
      <c r="AC211" s="8"/>
    </row>
    <row r="212" spans="1:40" x14ac:dyDescent="0.25">
      <c r="A212" s="5" t="s">
        <v>9</v>
      </c>
      <c r="B212" s="5" t="s">
        <v>13</v>
      </c>
      <c r="C212" s="5">
        <v>6.3369999999999997</v>
      </c>
      <c r="D212" s="5" t="s">
        <v>1638</v>
      </c>
      <c r="E212" s="5" t="s">
        <v>4282</v>
      </c>
      <c r="F212" s="5" t="s">
        <v>4283</v>
      </c>
      <c r="G212" s="5" t="s">
        <v>1650</v>
      </c>
    </row>
    <row r="213" spans="1:40" x14ac:dyDescent="0.25">
      <c r="A213" s="5" t="s">
        <v>1410</v>
      </c>
      <c r="B213" s="5" t="s">
        <v>1413</v>
      </c>
      <c r="C213" s="5">
        <v>5.1050000000000004</v>
      </c>
      <c r="D213" s="5" t="s">
        <v>1638</v>
      </c>
      <c r="E213" s="5" t="s">
        <v>2145</v>
      </c>
      <c r="F213" s="5" t="s">
        <v>4315</v>
      </c>
      <c r="G213" s="5" t="s">
        <v>1650</v>
      </c>
    </row>
    <row r="214" spans="1:40" x14ac:dyDescent="0.25">
      <c r="A214" s="5" t="s">
        <v>2207</v>
      </c>
      <c r="B214" s="5" t="s">
        <v>2208</v>
      </c>
      <c r="C214" s="5">
        <v>1.742</v>
      </c>
      <c r="D214" s="5" t="s">
        <v>1670</v>
      </c>
      <c r="E214" s="5" t="s">
        <v>1937</v>
      </c>
      <c r="F214" s="5" t="s">
        <v>2209</v>
      </c>
      <c r="G214" s="5" t="s">
        <v>1650</v>
      </c>
    </row>
    <row r="215" spans="1:40" x14ac:dyDescent="0.25">
      <c r="A215" s="5" t="s">
        <v>2210</v>
      </c>
      <c r="B215" s="5" t="s">
        <v>2211</v>
      </c>
      <c r="C215" s="5" t="s">
        <v>1682</v>
      </c>
      <c r="D215" s="5" t="s">
        <v>1682</v>
      </c>
      <c r="E215" s="5" t="s">
        <v>1682</v>
      </c>
      <c r="F215" s="5" t="s">
        <v>1682</v>
      </c>
      <c r="G215" s="5" t="s">
        <v>1650</v>
      </c>
    </row>
    <row r="216" spans="1:40" x14ac:dyDescent="0.25">
      <c r="A216" s="5" t="s">
        <v>2212</v>
      </c>
      <c r="B216" s="5" t="s">
        <v>2213</v>
      </c>
      <c r="C216" s="5">
        <v>0.90500000000000003</v>
      </c>
      <c r="D216" s="5" t="s">
        <v>1653</v>
      </c>
      <c r="E216" s="5" t="s">
        <v>1764</v>
      </c>
      <c r="F216" s="5" t="s">
        <v>2214</v>
      </c>
      <c r="G216" s="5" t="s">
        <v>1650</v>
      </c>
    </row>
    <row r="217" spans="1:40" x14ac:dyDescent="0.25">
      <c r="A217" s="5" t="s">
        <v>2215</v>
      </c>
      <c r="B217" s="5" t="s">
        <v>2216</v>
      </c>
      <c r="C217" s="5" t="s">
        <v>1682</v>
      </c>
      <c r="D217" s="5" t="s">
        <v>1682</v>
      </c>
      <c r="E217" s="5" t="s">
        <v>1682</v>
      </c>
      <c r="F217" s="5" t="s">
        <v>1682</v>
      </c>
      <c r="G217" s="5" t="s">
        <v>1650</v>
      </c>
    </row>
    <row r="218" spans="1:40" x14ac:dyDescent="0.25">
      <c r="A218" s="5" t="s">
        <v>2217</v>
      </c>
      <c r="B218" s="5" t="s">
        <v>2218</v>
      </c>
      <c r="C218" s="5">
        <v>4.7519999999999998</v>
      </c>
      <c r="D218" s="5" t="s">
        <v>1638</v>
      </c>
      <c r="E218" s="5" t="s">
        <v>1757</v>
      </c>
      <c r="F218" s="5" t="s">
        <v>2219</v>
      </c>
      <c r="G218" s="5" t="s">
        <v>1650</v>
      </c>
    </row>
    <row r="219" spans="1:40" x14ac:dyDescent="0.25">
      <c r="A219" s="5" t="s">
        <v>2220</v>
      </c>
      <c r="B219" s="5" t="s">
        <v>2221</v>
      </c>
      <c r="C219" s="5" t="s">
        <v>1682</v>
      </c>
      <c r="D219" s="5" t="s">
        <v>1682</v>
      </c>
      <c r="E219" s="5" t="s">
        <v>1682</v>
      </c>
      <c r="F219" s="5" t="s">
        <v>1682</v>
      </c>
      <c r="G219" s="5" t="s">
        <v>1650</v>
      </c>
    </row>
    <row r="220" spans="1:40" x14ac:dyDescent="0.25">
      <c r="A220" s="5" t="s">
        <v>2222</v>
      </c>
      <c r="B220" s="5" t="s">
        <v>2223</v>
      </c>
      <c r="C220" s="5" t="s">
        <v>1682</v>
      </c>
      <c r="D220" s="5" t="s">
        <v>1682</v>
      </c>
      <c r="E220" s="5" t="s">
        <v>1682</v>
      </c>
      <c r="F220" s="5" t="s">
        <v>1682</v>
      </c>
      <c r="G220" s="5" t="s">
        <v>1650</v>
      </c>
      <c r="AC220" s="5" t="s">
        <v>127</v>
      </c>
      <c r="AF220" s="5" t="s">
        <v>113</v>
      </c>
      <c r="AK220" s="5" t="s">
        <v>2224</v>
      </c>
      <c r="AM220" s="5" t="s">
        <v>2225</v>
      </c>
      <c r="AN220" s="5" t="s">
        <v>2226</v>
      </c>
    </row>
    <row r="221" spans="1:40" x14ac:dyDescent="0.25">
      <c r="A221" s="5" t="s">
        <v>2227</v>
      </c>
      <c r="B221" s="5" t="s">
        <v>2228</v>
      </c>
      <c r="C221" s="5" t="s">
        <v>1682</v>
      </c>
      <c r="D221" s="5" t="s">
        <v>1682</v>
      </c>
      <c r="E221" s="5" t="s">
        <v>1682</v>
      </c>
      <c r="F221" s="5" t="s">
        <v>1682</v>
      </c>
      <c r="G221" s="5" t="s">
        <v>1650</v>
      </c>
    </row>
    <row r="222" spans="1:40" x14ac:dyDescent="0.25">
      <c r="A222" s="5" t="s">
        <v>2229</v>
      </c>
      <c r="B222" s="5" t="s">
        <v>2230</v>
      </c>
      <c r="C222" s="5" t="s">
        <v>1682</v>
      </c>
      <c r="D222" s="5" t="s">
        <v>1682</v>
      </c>
      <c r="E222" s="5" t="s">
        <v>1682</v>
      </c>
      <c r="F222" s="5" t="s">
        <v>1682</v>
      </c>
      <c r="G222" s="5" t="s">
        <v>1650</v>
      </c>
    </row>
    <row r="223" spans="1:40" x14ac:dyDescent="0.25">
      <c r="A223" s="5" t="s">
        <v>2231</v>
      </c>
      <c r="B223" s="5" t="s">
        <v>2232</v>
      </c>
      <c r="C223" s="5">
        <v>2.6019999999999999</v>
      </c>
      <c r="D223" s="5" t="s">
        <v>1647</v>
      </c>
      <c r="E223" s="5" t="s">
        <v>1757</v>
      </c>
      <c r="F223" s="5" t="s">
        <v>2233</v>
      </c>
      <c r="G223" s="5" t="s">
        <v>1650</v>
      </c>
    </row>
    <row r="224" spans="1:40" x14ac:dyDescent="0.25">
      <c r="A224" s="5" t="s">
        <v>900</v>
      </c>
      <c r="B224" s="5" t="s">
        <v>903</v>
      </c>
      <c r="C224" s="5">
        <v>5.9649999999999999</v>
      </c>
      <c r="D224" s="5" t="s">
        <v>1638</v>
      </c>
      <c r="E224" s="5" t="s">
        <v>2234</v>
      </c>
      <c r="F224" s="5" t="s">
        <v>2235</v>
      </c>
      <c r="G224" s="5" t="s">
        <v>1650</v>
      </c>
    </row>
    <row r="225" spans="1:36" x14ac:dyDescent="0.25">
      <c r="A225" s="5" t="s">
        <v>2236</v>
      </c>
      <c r="B225" s="5" t="s">
        <v>2237</v>
      </c>
      <c r="C225" s="5">
        <v>8.3390000000000004</v>
      </c>
      <c r="D225" s="5" t="s">
        <v>1638</v>
      </c>
      <c r="E225" s="5" t="s">
        <v>2029</v>
      </c>
      <c r="F225" s="5" t="s">
        <v>2238</v>
      </c>
      <c r="G225" s="5" t="s">
        <v>1592</v>
      </c>
    </row>
    <row r="226" spans="1:36" x14ac:dyDescent="0.25">
      <c r="A226" s="5" t="s">
        <v>2239</v>
      </c>
      <c r="B226" s="5" t="s">
        <v>2240</v>
      </c>
      <c r="C226" s="5">
        <v>8.3390000000000004</v>
      </c>
      <c r="D226" s="5" t="s">
        <v>1638</v>
      </c>
      <c r="E226" s="5" t="s">
        <v>2024</v>
      </c>
      <c r="F226" s="5" t="s">
        <v>2241</v>
      </c>
      <c r="G226" s="5" t="s">
        <v>1592</v>
      </c>
    </row>
    <row r="227" spans="1:36" x14ac:dyDescent="0.25">
      <c r="A227" s="5" t="s">
        <v>2242</v>
      </c>
      <c r="B227" s="5" t="s">
        <v>2243</v>
      </c>
      <c r="C227" s="5">
        <v>8.282</v>
      </c>
      <c r="D227" s="5" t="s">
        <v>1638</v>
      </c>
      <c r="E227" s="5" t="s">
        <v>2234</v>
      </c>
      <c r="F227" s="5" t="s">
        <v>2244</v>
      </c>
      <c r="G227" s="5" t="s">
        <v>1650</v>
      </c>
    </row>
    <row r="228" spans="1:36" x14ac:dyDescent="0.25">
      <c r="A228" s="5" t="s">
        <v>2245</v>
      </c>
      <c r="B228" s="5" t="s">
        <v>2246</v>
      </c>
      <c r="C228" s="5">
        <v>23.393999999999998</v>
      </c>
      <c r="D228" s="5" t="s">
        <v>1638</v>
      </c>
      <c r="E228" s="5" t="s">
        <v>2001</v>
      </c>
      <c r="F228" s="5" t="s">
        <v>2247</v>
      </c>
      <c r="G228" s="5" t="s">
        <v>1592</v>
      </c>
    </row>
    <row r="229" spans="1:36" x14ac:dyDescent="0.25">
      <c r="A229" s="5" t="s">
        <v>2248</v>
      </c>
      <c r="B229" s="5" t="s">
        <v>2249</v>
      </c>
      <c r="C229" s="5">
        <v>5.7880000000000003</v>
      </c>
      <c r="D229" s="5" t="s">
        <v>1638</v>
      </c>
      <c r="E229" s="5" t="s">
        <v>2029</v>
      </c>
      <c r="F229" s="5" t="s">
        <v>2250</v>
      </c>
      <c r="G229" s="5" t="s">
        <v>1650</v>
      </c>
    </row>
    <row r="230" spans="1:36" x14ac:dyDescent="0.25">
      <c r="A230" s="5" t="s">
        <v>2251</v>
      </c>
      <c r="B230" s="5" t="s">
        <v>2252</v>
      </c>
      <c r="C230" s="5">
        <v>3.9369999999999998</v>
      </c>
      <c r="D230" s="5" t="s">
        <v>1647</v>
      </c>
      <c r="E230" s="5" t="s">
        <v>2234</v>
      </c>
      <c r="F230" s="5" t="s">
        <v>2253</v>
      </c>
      <c r="G230" s="5" t="s">
        <v>1650</v>
      </c>
    </row>
    <row r="231" spans="1:36" x14ac:dyDescent="0.25">
      <c r="A231" s="5" t="s">
        <v>4405</v>
      </c>
      <c r="B231" s="5" t="s">
        <v>4408</v>
      </c>
      <c r="C231" s="5">
        <v>3.9369999999999998</v>
      </c>
      <c r="D231" s="5" t="s">
        <v>1647</v>
      </c>
      <c r="E231" s="5" t="s">
        <v>2234</v>
      </c>
      <c r="F231" s="5" t="s">
        <v>2253</v>
      </c>
      <c r="G231" s="5" t="s">
        <v>1650</v>
      </c>
    </row>
    <row r="232" spans="1:36" x14ac:dyDescent="0.25">
      <c r="A232" s="5" t="s">
        <v>2254</v>
      </c>
      <c r="B232" s="5" t="s">
        <v>2255</v>
      </c>
      <c r="C232" s="5" t="s">
        <v>1682</v>
      </c>
      <c r="D232" s="5" t="s">
        <v>1682</v>
      </c>
      <c r="E232" s="5" t="s">
        <v>1682</v>
      </c>
      <c r="F232" s="5" t="s">
        <v>1682</v>
      </c>
      <c r="G232" s="5" t="s">
        <v>1650</v>
      </c>
    </row>
    <row r="233" spans="1:36" x14ac:dyDescent="0.25">
      <c r="A233" s="5" t="s">
        <v>2256</v>
      </c>
      <c r="B233" s="5" t="s">
        <v>2257</v>
      </c>
      <c r="C233" s="5" t="s">
        <v>1682</v>
      </c>
      <c r="D233" s="5" t="s">
        <v>1682</v>
      </c>
      <c r="E233" s="5" t="s">
        <v>1682</v>
      </c>
      <c r="F233" s="5" t="s">
        <v>1682</v>
      </c>
      <c r="G233" s="5" t="s">
        <v>1650</v>
      </c>
    </row>
    <row r="234" spans="1:36" x14ac:dyDescent="0.25">
      <c r="A234" s="5" t="s">
        <v>2258</v>
      </c>
      <c r="B234" s="5" t="s">
        <v>2259</v>
      </c>
      <c r="C234" s="5">
        <v>6.5590000000000002</v>
      </c>
      <c r="D234" s="5" t="s">
        <v>1638</v>
      </c>
      <c r="E234" s="5" t="s">
        <v>2260</v>
      </c>
      <c r="F234" s="5" t="s">
        <v>2261</v>
      </c>
      <c r="G234" s="5" t="s">
        <v>1592</v>
      </c>
    </row>
    <row r="235" spans="1:36" x14ac:dyDescent="0.25">
      <c r="A235" s="5" t="s">
        <v>179</v>
      </c>
      <c r="B235" s="5" t="s">
        <v>182</v>
      </c>
      <c r="C235" s="5">
        <v>6.5590000000000002</v>
      </c>
      <c r="D235" s="5" t="s">
        <v>1638</v>
      </c>
      <c r="E235" s="5" t="s">
        <v>2260</v>
      </c>
      <c r="F235" s="5" t="s">
        <v>2261</v>
      </c>
      <c r="G235" s="5" t="s">
        <v>1592</v>
      </c>
      <c r="AJ235" s="8"/>
    </row>
    <row r="236" spans="1:36" x14ac:dyDescent="0.25">
      <c r="A236" s="5" t="s">
        <v>2262</v>
      </c>
      <c r="B236" s="5" t="s">
        <v>2263</v>
      </c>
      <c r="C236" s="5">
        <v>2.9740000000000002</v>
      </c>
      <c r="D236" s="5" t="s">
        <v>1647</v>
      </c>
      <c r="E236" s="5" t="s">
        <v>2098</v>
      </c>
      <c r="F236" s="5" t="s">
        <v>2264</v>
      </c>
      <c r="G236" s="5" t="s">
        <v>1650</v>
      </c>
    </row>
    <row r="237" spans="1:36" x14ac:dyDescent="0.25">
      <c r="A237" s="5" t="s">
        <v>315</v>
      </c>
      <c r="B237" s="5" t="s">
        <v>318</v>
      </c>
      <c r="C237" s="5">
        <v>2.52</v>
      </c>
      <c r="D237" s="5" t="s">
        <v>1638</v>
      </c>
      <c r="E237" s="5" t="s">
        <v>4292</v>
      </c>
      <c r="F237" s="5" t="s">
        <v>4293</v>
      </c>
      <c r="G237" s="5" t="s">
        <v>1650</v>
      </c>
    </row>
    <row r="238" spans="1:36" x14ac:dyDescent="0.25">
      <c r="A238" s="5" t="s">
        <v>2265</v>
      </c>
      <c r="B238" s="5" t="s">
        <v>2266</v>
      </c>
      <c r="C238" s="5">
        <v>6.0439999999999996</v>
      </c>
      <c r="D238" s="5" t="s">
        <v>1638</v>
      </c>
      <c r="E238" s="5" t="s">
        <v>2267</v>
      </c>
      <c r="F238" s="5" t="s">
        <v>2268</v>
      </c>
      <c r="G238" s="5" t="s">
        <v>1650</v>
      </c>
    </row>
    <row r="239" spans="1:36" x14ac:dyDescent="0.25">
      <c r="A239" s="5" t="s">
        <v>2269</v>
      </c>
      <c r="B239" s="5" t="s">
        <v>2270</v>
      </c>
      <c r="C239" s="5">
        <v>1.081</v>
      </c>
      <c r="D239" s="5" t="s">
        <v>1653</v>
      </c>
      <c r="E239" s="5" t="s">
        <v>1873</v>
      </c>
      <c r="F239" s="5" t="s">
        <v>2271</v>
      </c>
      <c r="G239" s="5" t="s">
        <v>1650</v>
      </c>
    </row>
    <row r="240" spans="1:36" x14ac:dyDescent="0.25">
      <c r="A240" s="5" t="s">
        <v>2272</v>
      </c>
      <c r="B240" s="5" t="s">
        <v>2273</v>
      </c>
      <c r="C240" s="5">
        <v>3</v>
      </c>
      <c r="D240" s="5" t="s">
        <v>1647</v>
      </c>
      <c r="E240" s="5" t="s">
        <v>2145</v>
      </c>
      <c r="F240" s="5" t="s">
        <v>2274</v>
      </c>
      <c r="G240" s="5" t="s">
        <v>1650</v>
      </c>
    </row>
    <row r="241" spans="1:19" x14ac:dyDescent="0.25">
      <c r="A241" s="5" t="s">
        <v>2275</v>
      </c>
      <c r="B241" s="5" t="s">
        <v>2276</v>
      </c>
      <c r="C241" s="5">
        <v>1.8180000000000001</v>
      </c>
      <c r="D241" s="5" t="s">
        <v>1670</v>
      </c>
      <c r="E241" s="5" t="s">
        <v>2107</v>
      </c>
      <c r="F241" s="5" t="s">
        <v>2277</v>
      </c>
      <c r="G241" s="5" t="s">
        <v>1650</v>
      </c>
    </row>
    <row r="242" spans="1:19" x14ac:dyDescent="0.25">
      <c r="A242" s="5" t="s">
        <v>2278</v>
      </c>
      <c r="B242" s="5" t="s">
        <v>2279</v>
      </c>
      <c r="C242" s="5">
        <v>19.309000000000001</v>
      </c>
      <c r="D242" s="5" t="s">
        <v>1638</v>
      </c>
      <c r="E242" s="5" t="s">
        <v>1757</v>
      </c>
      <c r="F242" s="5" t="s">
        <v>2280</v>
      </c>
      <c r="G242" s="5" t="s">
        <v>1592</v>
      </c>
    </row>
    <row r="243" spans="1:19" x14ac:dyDescent="0.25">
      <c r="A243" s="5" t="s">
        <v>2281</v>
      </c>
      <c r="B243" s="5" t="s">
        <v>2282</v>
      </c>
      <c r="C243" s="5">
        <v>3.544</v>
      </c>
      <c r="D243" s="5" t="s">
        <v>1647</v>
      </c>
      <c r="E243" s="5" t="s">
        <v>1757</v>
      </c>
      <c r="F243" s="5" t="s">
        <v>2283</v>
      </c>
      <c r="G243" s="5" t="s">
        <v>1650</v>
      </c>
    </row>
    <row r="244" spans="1:19" x14ac:dyDescent="0.25">
      <c r="A244" s="5" t="s">
        <v>2284</v>
      </c>
      <c r="B244" s="5" t="s">
        <v>2285</v>
      </c>
      <c r="C244" s="5">
        <v>5.41</v>
      </c>
      <c r="D244" s="5" t="s">
        <v>1638</v>
      </c>
      <c r="E244" s="5" t="s">
        <v>1937</v>
      </c>
      <c r="F244" s="5" t="s">
        <v>2286</v>
      </c>
      <c r="G244" s="5" t="s">
        <v>1650</v>
      </c>
    </row>
    <row r="245" spans="1:19" x14ac:dyDescent="0.25">
      <c r="A245" s="5" t="s">
        <v>2287</v>
      </c>
      <c r="B245" s="5" t="s">
        <v>2288</v>
      </c>
      <c r="C245" s="5">
        <v>7.1980000000000004</v>
      </c>
      <c r="D245" s="5" t="s">
        <v>1638</v>
      </c>
      <c r="E245" s="5" t="s">
        <v>1757</v>
      </c>
      <c r="F245" s="5" t="s">
        <v>2289</v>
      </c>
      <c r="G245" s="5" t="s">
        <v>1592</v>
      </c>
    </row>
    <row r="246" spans="1:19" x14ac:dyDescent="0.25">
      <c r="A246" s="5" t="s">
        <v>2290</v>
      </c>
      <c r="B246" s="5" t="s">
        <v>2291</v>
      </c>
      <c r="C246" s="5">
        <v>4.524</v>
      </c>
      <c r="D246" s="5" t="s">
        <v>1647</v>
      </c>
      <c r="E246" s="5" t="s">
        <v>1757</v>
      </c>
      <c r="F246" s="5" t="s">
        <v>2292</v>
      </c>
      <c r="G246" s="5" t="s">
        <v>1650</v>
      </c>
    </row>
    <row r="247" spans="1:19" x14ac:dyDescent="0.25">
      <c r="A247" s="5" t="s">
        <v>1609</v>
      </c>
      <c r="B247" s="5" t="s">
        <v>1612</v>
      </c>
      <c r="C247" s="5" t="s">
        <v>1682</v>
      </c>
      <c r="D247" s="5" t="s">
        <v>1682</v>
      </c>
      <c r="E247" s="5" t="s">
        <v>1682</v>
      </c>
      <c r="F247" s="5" t="s">
        <v>1682</v>
      </c>
      <c r="G247" s="5" t="s">
        <v>1650</v>
      </c>
    </row>
    <row r="248" spans="1:19" x14ac:dyDescent="0.25">
      <c r="A248" s="5" t="s">
        <v>2293</v>
      </c>
      <c r="B248" s="5" t="s">
        <v>2294</v>
      </c>
      <c r="C248" s="5">
        <v>1.276</v>
      </c>
      <c r="D248" s="5" t="s">
        <v>1670</v>
      </c>
      <c r="E248" s="5" t="s">
        <v>2295</v>
      </c>
      <c r="F248" s="5" t="s">
        <v>2296</v>
      </c>
      <c r="G248" s="5" t="s">
        <v>1650</v>
      </c>
    </row>
    <row r="249" spans="1:19" x14ac:dyDescent="0.25">
      <c r="A249" s="5" t="s">
        <v>2297</v>
      </c>
      <c r="B249" s="5" t="s">
        <v>1166</v>
      </c>
      <c r="C249" s="5" t="s">
        <v>1682</v>
      </c>
      <c r="D249" s="5" t="s">
        <v>1682</v>
      </c>
      <c r="E249" s="5" t="s">
        <v>1682</v>
      </c>
      <c r="F249" s="5" t="s">
        <v>1682</v>
      </c>
      <c r="G249" s="5" t="s">
        <v>1650</v>
      </c>
    </row>
    <row r="250" spans="1:19" x14ac:dyDescent="0.25">
      <c r="A250" s="7" t="s">
        <v>2298</v>
      </c>
      <c r="B250" s="7" t="s">
        <v>2299</v>
      </c>
      <c r="C250" s="7">
        <v>0.27600000000000002</v>
      </c>
      <c r="D250" s="7" t="s">
        <v>1653</v>
      </c>
      <c r="E250" s="7" t="s">
        <v>2295</v>
      </c>
      <c r="F250" s="7" t="s">
        <v>2300</v>
      </c>
      <c r="G250" s="7" t="s">
        <v>1650</v>
      </c>
      <c r="H250" s="7"/>
      <c r="I250" s="7"/>
      <c r="J250" s="7"/>
      <c r="K250" s="7"/>
      <c r="L250" s="7"/>
      <c r="M250" s="7"/>
      <c r="N250" s="7"/>
      <c r="O250" s="7"/>
      <c r="P250" s="7"/>
      <c r="Q250" s="7"/>
      <c r="R250" s="7"/>
      <c r="S250" s="7"/>
    </row>
    <row r="251" spans="1:19" x14ac:dyDescent="0.25">
      <c r="A251" s="5" t="s">
        <v>418</v>
      </c>
      <c r="B251" s="5" t="s">
        <v>421</v>
      </c>
      <c r="C251" s="5" t="s">
        <v>1682</v>
      </c>
      <c r="D251" s="5" t="s">
        <v>1682</v>
      </c>
      <c r="E251" s="5" t="s">
        <v>1682</v>
      </c>
      <c r="F251" s="5" t="s">
        <v>1682</v>
      </c>
      <c r="G251" s="5" t="s">
        <v>1650</v>
      </c>
    </row>
    <row r="252" spans="1:19" x14ac:dyDescent="0.25">
      <c r="A252" s="5" t="s">
        <v>1064</v>
      </c>
      <c r="B252" s="5" t="s">
        <v>1067</v>
      </c>
      <c r="C252" s="5">
        <v>2.3530000000000002</v>
      </c>
      <c r="D252" s="5" t="s">
        <v>1670</v>
      </c>
      <c r="E252" s="5" t="s">
        <v>1884</v>
      </c>
      <c r="F252" s="5" t="s">
        <v>2301</v>
      </c>
      <c r="G252" s="5" t="s">
        <v>1650</v>
      </c>
    </row>
    <row r="253" spans="1:19" x14ac:dyDescent="0.25">
      <c r="A253" s="5" t="s">
        <v>2302</v>
      </c>
      <c r="B253" s="5" t="s">
        <v>2303</v>
      </c>
      <c r="C253" s="5">
        <v>2.0960000000000001</v>
      </c>
      <c r="D253" s="5" t="s">
        <v>1670</v>
      </c>
      <c r="E253" s="5" t="s">
        <v>1965</v>
      </c>
      <c r="F253" s="5" t="s">
        <v>2304</v>
      </c>
      <c r="G253" s="5" t="s">
        <v>1650</v>
      </c>
    </row>
    <row r="254" spans="1:19" x14ac:dyDescent="0.25">
      <c r="A254" s="5" t="s">
        <v>711</v>
      </c>
      <c r="B254" s="5" t="s">
        <v>714</v>
      </c>
      <c r="C254" s="5">
        <v>5.2640000000000002</v>
      </c>
      <c r="D254" s="5" t="s">
        <v>1638</v>
      </c>
      <c r="E254" s="5" t="s">
        <v>1742</v>
      </c>
      <c r="F254" s="5" t="s">
        <v>2305</v>
      </c>
      <c r="G254" s="5" t="s">
        <v>1650</v>
      </c>
    </row>
    <row r="255" spans="1:19" x14ac:dyDescent="0.25">
      <c r="A255" s="5" t="s">
        <v>2306</v>
      </c>
      <c r="B255" s="5" t="s">
        <v>2307</v>
      </c>
      <c r="C255" s="5">
        <v>5.2640000000000002</v>
      </c>
      <c r="D255" s="5" t="s">
        <v>1638</v>
      </c>
      <c r="E255" s="5" t="s">
        <v>1742</v>
      </c>
      <c r="F255" s="5" t="s">
        <v>2305</v>
      </c>
      <c r="G255" s="5" t="s">
        <v>1650</v>
      </c>
    </row>
    <row r="256" spans="1:19" x14ac:dyDescent="0.25">
      <c r="A256" s="5" t="s">
        <v>2308</v>
      </c>
      <c r="B256" s="5" t="s">
        <v>2309</v>
      </c>
      <c r="C256" s="5">
        <v>1.1619999999999999</v>
      </c>
      <c r="D256" s="5" t="s">
        <v>1653</v>
      </c>
      <c r="E256" s="5" t="s">
        <v>2180</v>
      </c>
      <c r="F256" s="5" t="s">
        <v>2310</v>
      </c>
      <c r="G256" s="5" t="s">
        <v>1650</v>
      </c>
    </row>
    <row r="257" spans="1:7" x14ac:dyDescent="0.25">
      <c r="A257" s="5" t="s">
        <v>2311</v>
      </c>
      <c r="B257" s="5" t="s">
        <v>2312</v>
      </c>
      <c r="C257" s="5">
        <v>3.41</v>
      </c>
      <c r="D257" s="5" t="s">
        <v>1647</v>
      </c>
      <c r="E257" s="5" t="s">
        <v>1997</v>
      </c>
      <c r="F257" s="5" t="s">
        <v>2313</v>
      </c>
      <c r="G257" s="5" t="s">
        <v>1650</v>
      </c>
    </row>
    <row r="258" spans="1:7" x14ac:dyDescent="0.25">
      <c r="A258" s="5" t="s">
        <v>2314</v>
      </c>
      <c r="B258" s="5" t="s">
        <v>2315</v>
      </c>
      <c r="C258" s="5">
        <v>0.42899999999999999</v>
      </c>
      <c r="D258" s="5" t="s">
        <v>1653</v>
      </c>
      <c r="E258" s="5" t="s">
        <v>1662</v>
      </c>
      <c r="F258" s="5" t="s">
        <v>2316</v>
      </c>
      <c r="G258" s="5" t="s">
        <v>1650</v>
      </c>
    </row>
    <row r="259" spans="1:7" x14ac:dyDescent="0.25">
      <c r="A259" s="5" t="s">
        <v>2317</v>
      </c>
      <c r="B259" s="5" t="s">
        <v>2318</v>
      </c>
      <c r="C259" s="5">
        <v>2.0099999999999998</v>
      </c>
      <c r="D259" s="5" t="s">
        <v>1670</v>
      </c>
      <c r="E259" s="5" t="s">
        <v>2180</v>
      </c>
      <c r="F259" s="5" t="s">
        <v>2319</v>
      </c>
      <c r="G259" s="5" t="s">
        <v>1650</v>
      </c>
    </row>
    <row r="260" spans="1:7" x14ac:dyDescent="0.25">
      <c r="A260" s="5" t="s">
        <v>2320</v>
      </c>
      <c r="B260" s="5" t="s">
        <v>611</v>
      </c>
      <c r="C260" s="5">
        <v>2.6339999999999999</v>
      </c>
      <c r="D260" s="5" t="s">
        <v>1670</v>
      </c>
      <c r="E260" s="5" t="s">
        <v>1895</v>
      </c>
      <c r="F260" s="5" t="s">
        <v>2321</v>
      </c>
      <c r="G260" s="5" t="s">
        <v>1650</v>
      </c>
    </row>
    <row r="261" spans="1:7" x14ac:dyDescent="0.25">
      <c r="A261" s="5" t="s">
        <v>993</v>
      </c>
      <c r="B261" s="5" t="s">
        <v>996</v>
      </c>
      <c r="C261" s="5">
        <v>3.2389999999999999</v>
      </c>
      <c r="D261" s="5" t="s">
        <v>1647</v>
      </c>
      <c r="E261" s="5" t="s">
        <v>1738</v>
      </c>
      <c r="F261" s="5" t="s">
        <v>2322</v>
      </c>
      <c r="G261" s="5" t="s">
        <v>1650</v>
      </c>
    </row>
    <row r="262" spans="1:7" x14ac:dyDescent="0.25">
      <c r="A262" s="5" t="s">
        <v>2323</v>
      </c>
      <c r="B262" s="5" t="s">
        <v>2324</v>
      </c>
      <c r="C262" s="5">
        <v>0.86</v>
      </c>
      <c r="D262" s="5" t="s">
        <v>1653</v>
      </c>
      <c r="E262" s="5" t="s">
        <v>2325</v>
      </c>
      <c r="F262" s="5" t="s">
        <v>2326</v>
      </c>
      <c r="G262" s="5" t="s">
        <v>1650</v>
      </c>
    </row>
    <row r="263" spans="1:7" x14ac:dyDescent="0.25">
      <c r="A263" s="5" t="s">
        <v>1269</v>
      </c>
      <c r="B263" s="5" t="s">
        <v>1272</v>
      </c>
      <c r="C263" s="5">
        <v>2.8159999999999998</v>
      </c>
      <c r="D263" s="5" t="s">
        <v>1670</v>
      </c>
      <c r="E263" s="5" t="s">
        <v>2145</v>
      </c>
      <c r="F263" s="5" t="s">
        <v>4316</v>
      </c>
      <c r="G263" s="5" t="s">
        <v>1650</v>
      </c>
    </row>
    <row r="264" spans="1:7" x14ac:dyDescent="0.25">
      <c r="A264" s="5" t="s">
        <v>2327</v>
      </c>
      <c r="B264" s="5" t="s">
        <v>2328</v>
      </c>
      <c r="C264" s="5">
        <v>9.6189999999999998</v>
      </c>
      <c r="D264" s="5" t="s">
        <v>1638</v>
      </c>
      <c r="E264" s="5" t="s">
        <v>1884</v>
      </c>
      <c r="F264" s="5" t="s">
        <v>2329</v>
      </c>
      <c r="G264" s="5" t="s">
        <v>1592</v>
      </c>
    </row>
    <row r="265" spans="1:7" x14ac:dyDescent="0.25">
      <c r="A265" s="5" t="s">
        <v>2330</v>
      </c>
      <c r="B265" s="5" t="s">
        <v>2331</v>
      </c>
      <c r="C265" s="5">
        <v>2.7570000000000001</v>
      </c>
      <c r="D265" s="5" t="s">
        <v>1647</v>
      </c>
      <c r="E265" s="5" t="s">
        <v>1757</v>
      </c>
      <c r="F265" s="5" t="s">
        <v>2332</v>
      </c>
      <c r="G265" s="5" t="s">
        <v>1650</v>
      </c>
    </row>
    <row r="266" spans="1:7" x14ac:dyDescent="0.25">
      <c r="A266" s="5" t="s">
        <v>1080</v>
      </c>
      <c r="B266" s="5" t="s">
        <v>1083</v>
      </c>
      <c r="C266" s="5">
        <v>8.0079999999999991</v>
      </c>
      <c r="D266" s="5" t="s">
        <v>1638</v>
      </c>
      <c r="E266" s="5" t="s">
        <v>2012</v>
      </c>
      <c r="F266" s="5" t="s">
        <v>1896</v>
      </c>
      <c r="G266" s="5" t="s">
        <v>1592</v>
      </c>
    </row>
    <row r="267" spans="1:7" x14ac:dyDescent="0.25">
      <c r="A267" s="5" t="s">
        <v>2333</v>
      </c>
      <c r="B267" s="5" t="s">
        <v>2334</v>
      </c>
      <c r="C267" s="5">
        <v>3.327</v>
      </c>
      <c r="D267" s="5" t="s">
        <v>1647</v>
      </c>
      <c r="E267" s="5" t="s">
        <v>1648</v>
      </c>
      <c r="F267" s="5" t="s">
        <v>2335</v>
      </c>
      <c r="G267" s="5" t="s">
        <v>1650</v>
      </c>
    </row>
    <row r="268" spans="1:7" x14ac:dyDescent="0.25">
      <c r="A268" s="5" t="s">
        <v>999</v>
      </c>
      <c r="B268" s="5" t="s">
        <v>1002</v>
      </c>
      <c r="C268" s="5">
        <v>4.9870000000000001</v>
      </c>
      <c r="D268" s="5" t="s">
        <v>1638</v>
      </c>
      <c r="E268" s="5" t="s">
        <v>2145</v>
      </c>
      <c r="F268" s="5" t="s">
        <v>4306</v>
      </c>
      <c r="G268" s="5" t="s">
        <v>1650</v>
      </c>
    </row>
    <row r="269" spans="1:7" x14ac:dyDescent="0.25">
      <c r="A269" s="5" t="s">
        <v>1175</v>
      </c>
      <c r="B269" s="5" t="s">
        <v>1178</v>
      </c>
      <c r="C269" s="5">
        <v>3.3260000000000001</v>
      </c>
      <c r="D269" s="5" t="s">
        <v>1647</v>
      </c>
      <c r="E269" s="5" t="s">
        <v>1785</v>
      </c>
      <c r="F269" s="5" t="s">
        <v>2336</v>
      </c>
      <c r="G269" s="5" t="s">
        <v>1650</v>
      </c>
    </row>
    <row r="270" spans="1:7" x14ac:dyDescent="0.25">
      <c r="A270" s="5" t="s">
        <v>2337</v>
      </c>
      <c r="B270" s="5" t="s">
        <v>2338</v>
      </c>
      <c r="C270" s="5">
        <v>3.3260000000000001</v>
      </c>
      <c r="D270" s="5" t="s">
        <v>1647</v>
      </c>
      <c r="E270" s="5" t="s">
        <v>1785</v>
      </c>
      <c r="F270" s="5" t="s">
        <v>2336</v>
      </c>
      <c r="G270" s="5" t="s">
        <v>1650</v>
      </c>
    </row>
    <row r="271" spans="1:7" x14ac:dyDescent="0.25">
      <c r="A271" s="5" t="s">
        <v>2339</v>
      </c>
      <c r="B271" s="5" t="s">
        <v>2340</v>
      </c>
      <c r="C271" s="5">
        <v>3.99</v>
      </c>
      <c r="D271" s="5" t="s">
        <v>1647</v>
      </c>
      <c r="E271" s="5" t="s">
        <v>1715</v>
      </c>
      <c r="F271" s="5" t="s">
        <v>2341</v>
      </c>
      <c r="G271" s="5" t="s">
        <v>1650</v>
      </c>
    </row>
    <row r="272" spans="1:7" x14ac:dyDescent="0.25">
      <c r="A272" s="5" t="s">
        <v>495</v>
      </c>
      <c r="B272" s="5" t="s">
        <v>496</v>
      </c>
      <c r="C272" s="5">
        <v>8.2159999999999993</v>
      </c>
      <c r="D272" s="5" t="s">
        <v>1638</v>
      </c>
      <c r="E272" s="5" t="s">
        <v>1727</v>
      </c>
      <c r="F272" s="5" t="s">
        <v>2342</v>
      </c>
      <c r="G272" s="5" t="s">
        <v>1592</v>
      </c>
    </row>
    <row r="273" spans="1:14" x14ac:dyDescent="0.25">
      <c r="A273" s="5" t="s">
        <v>2343</v>
      </c>
      <c r="B273" s="5" t="s">
        <v>2344</v>
      </c>
      <c r="C273" s="5" t="s">
        <v>1682</v>
      </c>
      <c r="D273" s="5" t="s">
        <v>1682</v>
      </c>
      <c r="E273" s="5" t="s">
        <v>1682</v>
      </c>
      <c r="F273" s="5" t="s">
        <v>1682</v>
      </c>
      <c r="G273" s="5" t="s">
        <v>1650</v>
      </c>
    </row>
    <row r="274" spans="1:14" x14ac:dyDescent="0.25">
      <c r="A274" s="5" t="s">
        <v>2345</v>
      </c>
      <c r="B274" s="5" t="s">
        <v>2346</v>
      </c>
      <c r="C274" s="5" t="s">
        <v>1682</v>
      </c>
      <c r="D274" s="5" t="s">
        <v>1682</v>
      </c>
      <c r="E274" s="5" t="s">
        <v>1682</v>
      </c>
      <c r="F274" s="5" t="s">
        <v>1682</v>
      </c>
      <c r="G274" s="5" t="s">
        <v>1650</v>
      </c>
    </row>
    <row r="275" spans="1:14" x14ac:dyDescent="0.25">
      <c r="A275" s="5" t="s">
        <v>2347</v>
      </c>
      <c r="B275" s="5" t="s">
        <v>2348</v>
      </c>
      <c r="C275" s="5">
        <v>3.4340000000000002</v>
      </c>
      <c r="D275" s="5" t="s">
        <v>1647</v>
      </c>
      <c r="E275" s="5" t="s">
        <v>1884</v>
      </c>
      <c r="F275" s="5" t="s">
        <v>2349</v>
      </c>
      <c r="G275" s="5" t="s">
        <v>1650</v>
      </c>
    </row>
    <row r="276" spans="1:14" x14ac:dyDescent="0.25">
      <c r="A276" s="5" t="s">
        <v>2350</v>
      </c>
      <c r="B276" s="5" t="s">
        <v>2351</v>
      </c>
      <c r="C276" s="5">
        <v>5.2919999999999998</v>
      </c>
      <c r="D276" s="5" t="s">
        <v>1638</v>
      </c>
      <c r="E276" s="5" t="s">
        <v>2352</v>
      </c>
      <c r="F276" s="5" t="s">
        <v>2353</v>
      </c>
      <c r="G276" s="5" t="s">
        <v>1592</v>
      </c>
    </row>
    <row r="277" spans="1:14" x14ac:dyDescent="0.25">
      <c r="A277" s="5" t="s">
        <v>2354</v>
      </c>
      <c r="B277" s="5" t="s">
        <v>2355</v>
      </c>
      <c r="C277" s="5">
        <v>5.2919999999999998</v>
      </c>
      <c r="D277" s="5" t="s">
        <v>1638</v>
      </c>
      <c r="E277" s="5" t="s">
        <v>2352</v>
      </c>
      <c r="F277" s="5" t="s">
        <v>2353</v>
      </c>
      <c r="G277" s="5" t="s">
        <v>1592</v>
      </c>
      <c r="N277" s="8"/>
    </row>
    <row r="278" spans="1:14" x14ac:dyDescent="0.25">
      <c r="A278" s="5" t="s">
        <v>2360</v>
      </c>
      <c r="B278" s="5" t="s">
        <v>2361</v>
      </c>
      <c r="C278" s="5">
        <v>4.5629999999999997</v>
      </c>
      <c r="D278" s="5" t="s">
        <v>1638</v>
      </c>
      <c r="E278" s="5" t="s">
        <v>2358</v>
      </c>
      <c r="F278" s="5" t="s">
        <v>2359</v>
      </c>
      <c r="G278" s="5" t="s">
        <v>1592</v>
      </c>
    </row>
    <row r="279" spans="1:14" x14ac:dyDescent="0.25">
      <c r="A279" s="5" t="s">
        <v>2356</v>
      </c>
      <c r="B279" s="5" t="s">
        <v>2357</v>
      </c>
      <c r="C279" s="5">
        <v>4.5629999999999997</v>
      </c>
      <c r="D279" s="5" t="s">
        <v>1638</v>
      </c>
      <c r="E279" s="5" t="s">
        <v>2358</v>
      </c>
      <c r="F279" s="5" t="s">
        <v>2359</v>
      </c>
      <c r="G279" s="5" t="s">
        <v>1592</v>
      </c>
    </row>
    <row r="280" spans="1:14" x14ac:dyDescent="0.25">
      <c r="A280" s="5" t="s">
        <v>2362</v>
      </c>
      <c r="B280" s="5" t="s">
        <v>2363</v>
      </c>
      <c r="C280" s="5">
        <v>4.548</v>
      </c>
      <c r="D280" s="5" t="s">
        <v>1638</v>
      </c>
      <c r="E280" s="5" t="s">
        <v>1770</v>
      </c>
      <c r="F280" s="5" t="s">
        <v>2364</v>
      </c>
      <c r="G280" s="5" t="s">
        <v>1650</v>
      </c>
    </row>
    <row r="281" spans="1:14" x14ac:dyDescent="0.25">
      <c r="A281" s="5" t="s">
        <v>338</v>
      </c>
      <c r="B281" s="5" t="s">
        <v>342</v>
      </c>
      <c r="C281" s="5">
        <v>4.548</v>
      </c>
      <c r="D281" s="5" t="s">
        <v>1638</v>
      </c>
      <c r="E281" s="5" t="s">
        <v>1770</v>
      </c>
      <c r="F281" s="5" t="s">
        <v>2364</v>
      </c>
      <c r="G281" s="5" t="s">
        <v>1650</v>
      </c>
    </row>
    <row r="282" spans="1:14" x14ac:dyDescent="0.25">
      <c r="A282" s="5" t="s">
        <v>2365</v>
      </c>
      <c r="B282" s="5" t="s">
        <v>2366</v>
      </c>
      <c r="C282" s="5">
        <v>3.8969999999999998</v>
      </c>
      <c r="D282" s="5" t="s">
        <v>1638</v>
      </c>
      <c r="E282" s="5" t="s">
        <v>2114</v>
      </c>
      <c r="F282" s="5" t="s">
        <v>2367</v>
      </c>
      <c r="G282" s="5" t="s">
        <v>1650</v>
      </c>
    </row>
    <row r="283" spans="1:14" x14ac:dyDescent="0.25">
      <c r="A283" s="5" t="s">
        <v>2368</v>
      </c>
      <c r="B283" s="5" t="s">
        <v>2369</v>
      </c>
      <c r="C283" s="5" t="s">
        <v>1682</v>
      </c>
      <c r="D283" s="5" t="s">
        <v>1682</v>
      </c>
      <c r="E283" s="5" t="s">
        <v>1682</v>
      </c>
      <c r="F283" s="5" t="s">
        <v>1682</v>
      </c>
      <c r="G283" s="5" t="s">
        <v>1650</v>
      </c>
    </row>
    <row r="284" spans="1:14" x14ac:dyDescent="0.25">
      <c r="A284" s="5" t="s">
        <v>252</v>
      </c>
      <c r="B284" s="5" t="s">
        <v>255</v>
      </c>
      <c r="C284" s="5">
        <v>4.76</v>
      </c>
      <c r="D284" s="5" t="s">
        <v>1638</v>
      </c>
      <c r="E284" s="5" t="s">
        <v>1937</v>
      </c>
      <c r="F284" s="5" t="s">
        <v>4294</v>
      </c>
      <c r="G284" s="5" t="s">
        <v>1650</v>
      </c>
    </row>
    <row r="285" spans="1:14" x14ac:dyDescent="0.25">
      <c r="A285" s="5" t="s">
        <v>2370</v>
      </c>
      <c r="B285" s="5" t="s">
        <v>2371</v>
      </c>
      <c r="C285" s="5">
        <v>2.3650000000000002</v>
      </c>
      <c r="D285" s="5" t="s">
        <v>1670</v>
      </c>
      <c r="E285" s="5" t="s">
        <v>1895</v>
      </c>
      <c r="F285" s="5" t="s">
        <v>2372</v>
      </c>
      <c r="G285" s="5" t="s">
        <v>1650</v>
      </c>
    </row>
    <row r="286" spans="1:14" x14ac:dyDescent="0.25">
      <c r="A286" s="5" t="s">
        <v>803</v>
      </c>
      <c r="B286" s="5" t="s">
        <v>807</v>
      </c>
      <c r="C286" s="5">
        <v>2.3650000000000002</v>
      </c>
      <c r="D286" s="5" t="s">
        <v>1670</v>
      </c>
      <c r="E286" s="5" t="s">
        <v>1895</v>
      </c>
      <c r="F286" s="5" t="s">
        <v>2372</v>
      </c>
      <c r="G286" s="5" t="s">
        <v>1650</v>
      </c>
    </row>
    <row r="287" spans="1:14" x14ac:dyDescent="0.25">
      <c r="A287" s="5" t="s">
        <v>2373</v>
      </c>
      <c r="B287" s="5" t="s">
        <v>2374</v>
      </c>
      <c r="C287" s="5" t="s">
        <v>1682</v>
      </c>
      <c r="D287" s="5" t="s">
        <v>1682</v>
      </c>
      <c r="E287" s="5" t="s">
        <v>1682</v>
      </c>
      <c r="F287" s="5" t="s">
        <v>1682</v>
      </c>
      <c r="G287" s="5" t="s">
        <v>1650</v>
      </c>
    </row>
    <row r="288" spans="1:14" x14ac:dyDescent="0.25">
      <c r="A288" s="5" t="s">
        <v>2375</v>
      </c>
      <c r="B288" s="5" t="s">
        <v>2376</v>
      </c>
      <c r="C288" s="5">
        <v>4.9359999999999999</v>
      </c>
      <c r="D288" s="5" t="s">
        <v>1638</v>
      </c>
      <c r="E288" s="5" t="s">
        <v>1802</v>
      </c>
      <c r="F288" s="5" t="s">
        <v>2377</v>
      </c>
      <c r="G288" s="5" t="s">
        <v>1650</v>
      </c>
    </row>
    <row r="289" spans="1:7" x14ac:dyDescent="0.25">
      <c r="A289" s="5" t="s">
        <v>2378</v>
      </c>
      <c r="B289" s="5" t="s">
        <v>2379</v>
      </c>
      <c r="C289" s="5">
        <v>2.9470000000000001</v>
      </c>
      <c r="D289" s="5" t="s">
        <v>1647</v>
      </c>
      <c r="E289" s="5" t="s">
        <v>2020</v>
      </c>
      <c r="F289" s="5" t="s">
        <v>2380</v>
      </c>
      <c r="G289" s="5" t="s">
        <v>1650</v>
      </c>
    </row>
    <row r="290" spans="1:7" x14ac:dyDescent="0.25">
      <c r="A290" s="5" t="s">
        <v>2381</v>
      </c>
      <c r="B290" s="5" t="s">
        <v>2382</v>
      </c>
      <c r="C290" s="5" t="s">
        <v>1682</v>
      </c>
      <c r="D290" s="5" t="s">
        <v>1682</v>
      </c>
      <c r="E290" s="5" t="s">
        <v>1682</v>
      </c>
      <c r="F290" s="5" t="s">
        <v>1682</v>
      </c>
      <c r="G290" s="5" t="s">
        <v>1650</v>
      </c>
    </row>
    <row r="291" spans="1:7" x14ac:dyDescent="0.25">
      <c r="A291" s="5" t="s">
        <v>2383</v>
      </c>
      <c r="B291" s="5" t="s">
        <v>2384</v>
      </c>
      <c r="C291" s="5">
        <v>1.6579999999999999</v>
      </c>
      <c r="D291" s="5" t="s">
        <v>1670</v>
      </c>
      <c r="E291" s="5" t="s">
        <v>2295</v>
      </c>
      <c r="F291" s="5" t="s">
        <v>2385</v>
      </c>
      <c r="G291" s="5" t="s">
        <v>1650</v>
      </c>
    </row>
    <row r="292" spans="1:7" x14ac:dyDescent="0.25">
      <c r="A292" s="5" t="s">
        <v>2386</v>
      </c>
      <c r="B292" s="5" t="s">
        <v>2387</v>
      </c>
      <c r="C292" s="5" t="s">
        <v>1682</v>
      </c>
      <c r="D292" s="5" t="s">
        <v>1682</v>
      </c>
      <c r="E292" s="5" t="s">
        <v>1682</v>
      </c>
      <c r="F292" s="5" t="s">
        <v>1682</v>
      </c>
      <c r="G292" s="5" t="s">
        <v>1650</v>
      </c>
    </row>
    <row r="293" spans="1:7" x14ac:dyDescent="0.25">
      <c r="A293" s="5" t="s">
        <v>2388</v>
      </c>
      <c r="B293" s="5" t="s">
        <v>2389</v>
      </c>
      <c r="C293" s="5">
        <v>8.7690000000000001</v>
      </c>
      <c r="D293" s="5" t="s">
        <v>1638</v>
      </c>
      <c r="E293" s="5" t="s">
        <v>2234</v>
      </c>
      <c r="F293" s="5" t="s">
        <v>2390</v>
      </c>
      <c r="G293" s="5" t="s">
        <v>1650</v>
      </c>
    </row>
    <row r="294" spans="1:7" x14ac:dyDescent="0.25">
      <c r="A294" s="5" t="s">
        <v>2391</v>
      </c>
      <c r="B294" s="5" t="s">
        <v>2392</v>
      </c>
      <c r="C294" s="5">
        <v>1.8120000000000001</v>
      </c>
      <c r="D294" s="5" t="s">
        <v>1638</v>
      </c>
      <c r="E294" s="5" t="s">
        <v>2393</v>
      </c>
      <c r="F294" s="5" t="s">
        <v>2394</v>
      </c>
      <c r="G294" s="5" t="s">
        <v>1650</v>
      </c>
    </row>
    <row r="295" spans="1:7" x14ac:dyDescent="0.25">
      <c r="A295" s="5" t="s">
        <v>2395</v>
      </c>
      <c r="B295" s="5" t="s">
        <v>2396</v>
      </c>
      <c r="C295" s="5">
        <v>0.83599999999999997</v>
      </c>
      <c r="D295" s="5" t="s">
        <v>1670</v>
      </c>
      <c r="E295" s="5" t="s">
        <v>2397</v>
      </c>
      <c r="F295" s="5" t="s">
        <v>2398</v>
      </c>
      <c r="G295" s="5" t="s">
        <v>1650</v>
      </c>
    </row>
    <row r="296" spans="1:7" x14ac:dyDescent="0.25">
      <c r="A296" s="5" t="s">
        <v>2399</v>
      </c>
      <c r="B296" s="5" t="s">
        <v>2400</v>
      </c>
      <c r="C296" s="5">
        <v>2.5760000000000001</v>
      </c>
      <c r="D296" s="5" t="s">
        <v>1670</v>
      </c>
      <c r="E296" s="5" t="s">
        <v>2107</v>
      </c>
      <c r="F296" s="5" t="s">
        <v>2401</v>
      </c>
      <c r="G296" s="5" t="s">
        <v>1650</v>
      </c>
    </row>
    <row r="297" spans="1:7" x14ac:dyDescent="0.25">
      <c r="A297" s="5" t="s">
        <v>2402</v>
      </c>
      <c r="B297" s="5" t="s">
        <v>2403</v>
      </c>
      <c r="C297" s="5">
        <v>2.0099999999999998</v>
      </c>
      <c r="D297" s="5" t="s">
        <v>1647</v>
      </c>
      <c r="E297" s="5" t="s">
        <v>2404</v>
      </c>
      <c r="F297" s="5" t="s">
        <v>2405</v>
      </c>
      <c r="G297" s="5" t="s">
        <v>1650</v>
      </c>
    </row>
    <row r="298" spans="1:7" x14ac:dyDescent="0.25">
      <c r="A298" s="5" t="s">
        <v>2406</v>
      </c>
      <c r="B298" s="5" t="s">
        <v>2407</v>
      </c>
      <c r="C298" s="5">
        <v>5.3579999999999997</v>
      </c>
      <c r="D298" s="5" t="s">
        <v>1638</v>
      </c>
      <c r="E298" s="5" t="s">
        <v>2408</v>
      </c>
      <c r="F298" s="5" t="s">
        <v>2409</v>
      </c>
      <c r="G298" s="5" t="s">
        <v>1650</v>
      </c>
    </row>
    <row r="299" spans="1:7" x14ac:dyDescent="0.25">
      <c r="A299" s="5" t="s">
        <v>831</v>
      </c>
      <c r="B299" s="5" t="s">
        <v>834</v>
      </c>
      <c r="C299" s="5">
        <v>7.05</v>
      </c>
      <c r="D299" s="5" t="s">
        <v>1638</v>
      </c>
      <c r="E299" s="5" t="s">
        <v>2408</v>
      </c>
      <c r="F299" s="5" t="s">
        <v>2410</v>
      </c>
      <c r="G299" s="5" t="s">
        <v>1650</v>
      </c>
    </row>
    <row r="300" spans="1:7" x14ac:dyDescent="0.25">
      <c r="A300" s="5" t="s">
        <v>2411</v>
      </c>
      <c r="B300" s="5" t="s">
        <v>2412</v>
      </c>
      <c r="C300" s="5">
        <v>4.9710000000000001</v>
      </c>
      <c r="D300" s="5" t="s">
        <v>1638</v>
      </c>
      <c r="E300" s="5" t="s">
        <v>1884</v>
      </c>
      <c r="F300" s="5" t="s">
        <v>2413</v>
      </c>
      <c r="G300" s="5" t="s">
        <v>1650</v>
      </c>
    </row>
    <row r="301" spans="1:7" x14ac:dyDescent="0.25">
      <c r="A301" s="5" t="s">
        <v>1193</v>
      </c>
      <c r="B301" s="5" t="s">
        <v>1196</v>
      </c>
      <c r="C301" s="5">
        <v>0.86</v>
      </c>
      <c r="D301" s="5" t="s">
        <v>1653</v>
      </c>
      <c r="E301" s="5" t="s">
        <v>2325</v>
      </c>
      <c r="F301" s="5" t="s">
        <v>2326</v>
      </c>
      <c r="G301" s="5" t="s">
        <v>1650</v>
      </c>
    </row>
    <row r="302" spans="1:7" x14ac:dyDescent="0.25">
      <c r="A302" s="5" t="s">
        <v>2414</v>
      </c>
      <c r="B302" s="5" t="s">
        <v>2415</v>
      </c>
      <c r="C302" s="5" t="s">
        <v>1682</v>
      </c>
      <c r="D302" s="5" t="s">
        <v>1682</v>
      </c>
      <c r="E302" s="5" t="s">
        <v>1682</v>
      </c>
      <c r="F302" s="5" t="s">
        <v>1682</v>
      </c>
      <c r="G302" s="5" t="s">
        <v>1650</v>
      </c>
    </row>
    <row r="303" spans="1:7" x14ac:dyDescent="0.25">
      <c r="A303" s="5" t="s">
        <v>1019</v>
      </c>
      <c r="B303" s="5" t="s">
        <v>1022</v>
      </c>
      <c r="C303" s="5">
        <v>3.7349999999999999</v>
      </c>
      <c r="D303" s="5" t="s">
        <v>1647</v>
      </c>
      <c r="E303" s="5" t="s">
        <v>1742</v>
      </c>
      <c r="F303" s="5" t="s">
        <v>2416</v>
      </c>
      <c r="G303" s="5" t="s">
        <v>1650</v>
      </c>
    </row>
    <row r="304" spans="1:7" x14ac:dyDescent="0.25">
      <c r="A304" s="5" t="s">
        <v>2417</v>
      </c>
      <c r="B304" s="5" t="s">
        <v>2418</v>
      </c>
      <c r="C304" s="5">
        <v>2.992</v>
      </c>
      <c r="D304" s="5" t="s">
        <v>1670</v>
      </c>
      <c r="E304" s="5" t="s">
        <v>1884</v>
      </c>
      <c r="F304" s="5" t="s">
        <v>2419</v>
      </c>
      <c r="G304" s="5" t="s">
        <v>1650</v>
      </c>
    </row>
    <row r="305" spans="1:68" x14ac:dyDescent="0.25">
      <c r="A305" s="5" t="s">
        <v>4412</v>
      </c>
      <c r="B305" s="5" t="s">
        <v>4415</v>
      </c>
      <c r="C305" s="5" t="s">
        <v>1682</v>
      </c>
      <c r="D305" s="5" t="s">
        <v>1682</v>
      </c>
      <c r="E305" s="5" t="s">
        <v>1682</v>
      </c>
      <c r="F305" s="5" t="s">
        <v>1682</v>
      </c>
      <c r="G305" s="5" t="s">
        <v>1650</v>
      </c>
    </row>
    <row r="306" spans="1:68" x14ac:dyDescent="0.25">
      <c r="A306" s="5" t="s">
        <v>2420</v>
      </c>
      <c r="B306" s="5" t="s">
        <v>2421</v>
      </c>
      <c r="C306" s="5" t="s">
        <v>1682</v>
      </c>
      <c r="D306" s="5" t="s">
        <v>1682</v>
      </c>
      <c r="E306" s="5" t="s">
        <v>1682</v>
      </c>
      <c r="F306" s="5" t="s">
        <v>1682</v>
      </c>
      <c r="G306" s="5" t="s">
        <v>1650</v>
      </c>
    </row>
    <row r="307" spans="1:68" x14ac:dyDescent="0.25">
      <c r="A307" s="5" t="s">
        <v>1579</v>
      </c>
      <c r="B307" s="5" t="s">
        <v>1582</v>
      </c>
      <c r="C307" s="5">
        <v>2.78</v>
      </c>
      <c r="D307" s="5" t="s">
        <v>1647</v>
      </c>
      <c r="E307" s="5" t="s">
        <v>1785</v>
      </c>
      <c r="F307" s="5" t="s">
        <v>4325</v>
      </c>
      <c r="G307" s="5" t="s">
        <v>1650</v>
      </c>
    </row>
    <row r="308" spans="1:68" x14ac:dyDescent="0.25">
      <c r="A308" s="5" t="s">
        <v>444</v>
      </c>
      <c r="B308" s="5" t="s">
        <v>447</v>
      </c>
      <c r="C308" s="5">
        <v>4.0380000000000003</v>
      </c>
      <c r="D308" s="5" t="s">
        <v>1638</v>
      </c>
      <c r="E308" s="5" t="s">
        <v>2433</v>
      </c>
      <c r="F308" s="5" t="s">
        <v>4298</v>
      </c>
      <c r="G308" s="5" t="s">
        <v>1650</v>
      </c>
    </row>
    <row r="309" spans="1:68" x14ac:dyDescent="0.25">
      <c r="A309" s="5" t="s">
        <v>2422</v>
      </c>
      <c r="B309" s="5" t="s">
        <v>2423</v>
      </c>
      <c r="C309" s="5">
        <v>2.7570000000000001</v>
      </c>
      <c r="D309" s="5" t="s">
        <v>1638</v>
      </c>
      <c r="E309" s="5" t="s">
        <v>1802</v>
      </c>
      <c r="F309" s="5" t="s">
        <v>2424</v>
      </c>
      <c r="G309" s="5" t="s">
        <v>1650</v>
      </c>
    </row>
    <row r="310" spans="1:68" x14ac:dyDescent="0.25">
      <c r="A310" s="5" t="s">
        <v>2425</v>
      </c>
      <c r="B310" s="5" t="s">
        <v>2426</v>
      </c>
      <c r="C310" s="5">
        <v>2.6080000000000001</v>
      </c>
      <c r="D310" s="5" t="s">
        <v>1670</v>
      </c>
      <c r="E310" s="5" t="s">
        <v>2145</v>
      </c>
      <c r="F310" s="5" t="s">
        <v>2427</v>
      </c>
      <c r="G310" s="5" t="s">
        <v>1650</v>
      </c>
    </row>
    <row r="311" spans="1:68" x14ac:dyDescent="0.25">
      <c r="A311" s="5" t="s">
        <v>2428</v>
      </c>
      <c r="B311" s="5" t="s">
        <v>2429</v>
      </c>
      <c r="C311" s="5">
        <v>3.4630000000000001</v>
      </c>
      <c r="D311" s="5" t="s">
        <v>1647</v>
      </c>
      <c r="E311" s="5" t="s">
        <v>1742</v>
      </c>
      <c r="F311" s="5" t="s">
        <v>2430</v>
      </c>
      <c r="G311" s="5" t="s">
        <v>1650</v>
      </c>
    </row>
    <row r="312" spans="1:68" x14ac:dyDescent="0.25">
      <c r="A312" s="5" t="s">
        <v>1037</v>
      </c>
      <c r="B312" s="5" t="s">
        <v>1039</v>
      </c>
      <c r="C312" s="5">
        <v>3.4630000000000001</v>
      </c>
      <c r="D312" s="5" t="s">
        <v>1647</v>
      </c>
      <c r="E312" s="5" t="s">
        <v>1742</v>
      </c>
      <c r="F312" s="5" t="s">
        <v>2430</v>
      </c>
      <c r="G312" s="5" t="s">
        <v>1650</v>
      </c>
    </row>
    <row r="313" spans="1:68" x14ac:dyDescent="0.25">
      <c r="A313" s="7" t="s">
        <v>2431</v>
      </c>
      <c r="B313" s="7" t="s">
        <v>2432</v>
      </c>
      <c r="C313" s="7">
        <v>4.242</v>
      </c>
      <c r="D313" s="7" t="s">
        <v>1638</v>
      </c>
      <c r="E313" s="7" t="s">
        <v>2433</v>
      </c>
      <c r="F313" s="7" t="s">
        <v>2434</v>
      </c>
      <c r="G313" s="7" t="s">
        <v>1650</v>
      </c>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row>
    <row r="314" spans="1:68" x14ac:dyDescent="0.25">
      <c r="A314" s="5" t="s">
        <v>1595</v>
      </c>
      <c r="B314" s="5" t="s">
        <v>1598</v>
      </c>
      <c r="C314" s="5">
        <v>3.073</v>
      </c>
      <c r="D314" s="5" t="s">
        <v>1647</v>
      </c>
      <c r="E314" s="5" t="s">
        <v>4326</v>
      </c>
      <c r="F314" s="9" t="s">
        <v>4327</v>
      </c>
      <c r="G314" s="5" t="s">
        <v>1650</v>
      </c>
    </row>
    <row r="315" spans="1:68" x14ac:dyDescent="0.25">
      <c r="A315" s="5" t="s">
        <v>2435</v>
      </c>
      <c r="B315" s="5" t="s">
        <v>2436</v>
      </c>
      <c r="C315" s="5" t="s">
        <v>1682</v>
      </c>
      <c r="D315" s="5" t="s">
        <v>1682</v>
      </c>
      <c r="E315" s="5" t="s">
        <v>1682</v>
      </c>
      <c r="F315" s="5" t="s">
        <v>1682</v>
      </c>
      <c r="G315" s="5" t="s">
        <v>1650</v>
      </c>
    </row>
    <row r="316" spans="1:68" x14ac:dyDescent="0.25">
      <c r="A316" s="5" t="s">
        <v>2437</v>
      </c>
      <c r="B316" s="5" t="s">
        <v>2438</v>
      </c>
      <c r="C316" s="5">
        <v>2.4740000000000002</v>
      </c>
      <c r="D316" s="5" t="s">
        <v>1647</v>
      </c>
      <c r="E316" s="5" t="s">
        <v>2439</v>
      </c>
      <c r="F316" s="5" t="s">
        <v>2440</v>
      </c>
      <c r="G316" s="5" t="s">
        <v>1650</v>
      </c>
    </row>
    <row r="317" spans="1:68" x14ac:dyDescent="0.25">
      <c r="A317" s="5" t="s">
        <v>2441</v>
      </c>
      <c r="B317" s="5" t="s">
        <v>2442</v>
      </c>
      <c r="C317" s="5">
        <v>2.4740000000000002</v>
      </c>
      <c r="D317" s="5" t="s">
        <v>1647</v>
      </c>
      <c r="E317" s="5" t="s">
        <v>2439</v>
      </c>
      <c r="F317" s="5" t="s">
        <v>2440</v>
      </c>
      <c r="G317" s="5" t="s">
        <v>1650</v>
      </c>
    </row>
    <row r="318" spans="1:68" x14ac:dyDescent="0.25">
      <c r="A318" s="5" t="s">
        <v>2443</v>
      </c>
      <c r="B318" s="5" t="s">
        <v>2444</v>
      </c>
      <c r="C318" s="5">
        <v>3.2029999999999998</v>
      </c>
      <c r="D318" s="5" t="s">
        <v>1647</v>
      </c>
      <c r="E318" s="5" t="s">
        <v>2445</v>
      </c>
      <c r="F318" s="5" t="s">
        <v>2446</v>
      </c>
      <c r="G318" s="5" t="s">
        <v>1650</v>
      </c>
    </row>
    <row r="319" spans="1:68" x14ac:dyDescent="0.25">
      <c r="A319" s="5" t="s">
        <v>2447</v>
      </c>
      <c r="B319" s="5" t="s">
        <v>2448</v>
      </c>
      <c r="C319" s="5" t="s">
        <v>1682</v>
      </c>
      <c r="D319" s="5" t="s">
        <v>1682</v>
      </c>
      <c r="E319" s="5" t="s">
        <v>1682</v>
      </c>
      <c r="F319" s="5" t="s">
        <v>1682</v>
      </c>
      <c r="G319" s="5" t="s">
        <v>1650</v>
      </c>
    </row>
    <row r="320" spans="1:68" x14ac:dyDescent="0.25">
      <c r="A320" s="5" t="s">
        <v>2449</v>
      </c>
      <c r="B320" s="5" t="s">
        <v>2450</v>
      </c>
      <c r="C320" s="5">
        <v>2.351</v>
      </c>
      <c r="D320" s="5" t="s">
        <v>1647</v>
      </c>
      <c r="E320" s="5" t="s">
        <v>2451</v>
      </c>
      <c r="F320" s="5" t="s">
        <v>2452</v>
      </c>
      <c r="G320" s="5" t="s">
        <v>1650</v>
      </c>
    </row>
    <row r="321" spans="1:40" x14ac:dyDescent="0.25">
      <c r="A321" s="5" t="s">
        <v>2453</v>
      </c>
      <c r="B321" s="5" t="s">
        <v>2454</v>
      </c>
      <c r="C321" s="5">
        <v>1.093</v>
      </c>
      <c r="D321" s="5" t="s">
        <v>1653</v>
      </c>
      <c r="E321" s="5" t="s">
        <v>1774</v>
      </c>
      <c r="F321" s="5" t="s">
        <v>2455</v>
      </c>
      <c r="G321" s="5" t="s">
        <v>1650</v>
      </c>
    </row>
    <row r="322" spans="1:40" x14ac:dyDescent="0.25">
      <c r="A322" s="5" t="s">
        <v>1422</v>
      </c>
      <c r="B322" s="5" t="s">
        <v>1425</v>
      </c>
      <c r="C322" s="5">
        <v>5.843</v>
      </c>
      <c r="D322" s="5" t="s">
        <v>1638</v>
      </c>
      <c r="E322" s="5" t="s">
        <v>4317</v>
      </c>
      <c r="F322" s="5" t="s">
        <v>4318</v>
      </c>
      <c r="G322" s="5" t="s">
        <v>1650</v>
      </c>
    </row>
    <row r="323" spans="1:40" x14ac:dyDescent="0.25">
      <c r="A323" s="5" t="s">
        <v>2456</v>
      </c>
      <c r="B323" s="5" t="s">
        <v>2457</v>
      </c>
      <c r="C323" s="5">
        <v>8.6839999999999993</v>
      </c>
      <c r="D323" s="5" t="s">
        <v>1638</v>
      </c>
      <c r="E323" s="5" t="s">
        <v>1648</v>
      </c>
      <c r="F323" s="5" t="s">
        <v>2458</v>
      </c>
      <c r="G323" s="5" t="s">
        <v>1592</v>
      </c>
    </row>
    <row r="324" spans="1:40" x14ac:dyDescent="0.25">
      <c r="A324" s="5" t="s">
        <v>2459</v>
      </c>
      <c r="B324" s="5" t="s">
        <v>2460</v>
      </c>
      <c r="C324" s="5">
        <v>4.101</v>
      </c>
      <c r="D324" s="5" t="s">
        <v>1638</v>
      </c>
      <c r="E324" s="5" t="s">
        <v>2461</v>
      </c>
      <c r="F324" s="5" t="s">
        <v>2462</v>
      </c>
      <c r="G324" s="5" t="s">
        <v>1650</v>
      </c>
      <c r="AG324" s="8"/>
    </row>
    <row r="325" spans="1:40" x14ac:dyDescent="0.25">
      <c r="A325" s="5" t="s">
        <v>2463</v>
      </c>
      <c r="B325" s="5" t="s">
        <v>2464</v>
      </c>
      <c r="C325" s="5">
        <v>11.856999999999999</v>
      </c>
      <c r="D325" s="5" t="s">
        <v>1638</v>
      </c>
      <c r="E325" s="5" t="s">
        <v>1648</v>
      </c>
      <c r="F325" s="5" t="s">
        <v>2465</v>
      </c>
      <c r="G325" s="5" t="s">
        <v>1592</v>
      </c>
    </row>
    <row r="326" spans="1:40" x14ac:dyDescent="0.25">
      <c r="A326" s="5" t="s">
        <v>2466</v>
      </c>
      <c r="B326" s="5" t="s">
        <v>2467</v>
      </c>
      <c r="C326" s="5">
        <v>3.2629999999999999</v>
      </c>
      <c r="D326" s="5" t="s">
        <v>1647</v>
      </c>
      <c r="E326" s="5" t="s">
        <v>2461</v>
      </c>
      <c r="F326" s="5" t="s">
        <v>2468</v>
      </c>
      <c r="G326" s="5" t="s">
        <v>1650</v>
      </c>
    </row>
    <row r="327" spans="1:40" x14ac:dyDescent="0.25">
      <c r="A327" s="5" t="s">
        <v>2469</v>
      </c>
      <c r="B327" s="5" t="s">
        <v>2470</v>
      </c>
      <c r="C327" s="5">
        <v>6.08</v>
      </c>
      <c r="D327" s="5" t="s">
        <v>1638</v>
      </c>
      <c r="E327" s="5" t="s">
        <v>2461</v>
      </c>
      <c r="F327" s="5" t="s">
        <v>2471</v>
      </c>
      <c r="G327" s="5" t="s">
        <v>1650</v>
      </c>
    </row>
    <row r="328" spans="1:40" x14ac:dyDescent="0.25">
      <c r="A328" s="5" t="s">
        <v>1533</v>
      </c>
      <c r="B328" s="5" t="s">
        <v>1535</v>
      </c>
      <c r="C328" s="5">
        <v>1.161</v>
      </c>
      <c r="D328" s="5" t="s">
        <v>1653</v>
      </c>
      <c r="E328" s="5" t="s">
        <v>4171</v>
      </c>
      <c r="F328" s="5" t="s">
        <v>4328</v>
      </c>
      <c r="G328" s="5" t="s">
        <v>1650</v>
      </c>
    </row>
    <row r="329" spans="1:40" x14ac:dyDescent="0.25">
      <c r="A329" s="5" t="s">
        <v>2472</v>
      </c>
      <c r="B329" s="5" t="s">
        <v>2473</v>
      </c>
      <c r="C329" s="5">
        <v>2.4009999999999998</v>
      </c>
      <c r="D329" s="5" t="s">
        <v>1670</v>
      </c>
      <c r="E329" s="5" t="s">
        <v>2352</v>
      </c>
      <c r="F329" s="5" t="s">
        <v>2474</v>
      </c>
      <c r="G329" s="5" t="s">
        <v>1650</v>
      </c>
    </row>
    <row r="330" spans="1:40" x14ac:dyDescent="0.25">
      <c r="A330" s="5" t="s">
        <v>2475</v>
      </c>
      <c r="B330" s="5" t="s">
        <v>2476</v>
      </c>
      <c r="C330" s="5">
        <v>1.804</v>
      </c>
      <c r="D330" s="5" t="s">
        <v>1647</v>
      </c>
      <c r="E330" s="5" t="s">
        <v>2477</v>
      </c>
      <c r="F330" s="5" t="s">
        <v>2478</v>
      </c>
      <c r="G330" s="5" t="s">
        <v>1650</v>
      </c>
      <c r="AC330" s="5" t="s">
        <v>2479</v>
      </c>
      <c r="AF330" s="5" t="s">
        <v>133</v>
      </c>
      <c r="AK330" s="8">
        <v>42897</v>
      </c>
      <c r="AM330" s="5" t="s">
        <v>2480</v>
      </c>
      <c r="AN330" s="5" t="s">
        <v>2481</v>
      </c>
    </row>
    <row r="331" spans="1:40" x14ac:dyDescent="0.25">
      <c r="A331" s="5" t="s">
        <v>2482</v>
      </c>
      <c r="B331" s="5" t="s">
        <v>2483</v>
      </c>
      <c r="C331" s="5">
        <v>4.6909999999999998</v>
      </c>
      <c r="D331" s="5" t="s">
        <v>1638</v>
      </c>
      <c r="E331" s="5" t="s">
        <v>2484</v>
      </c>
      <c r="F331" s="5" t="s">
        <v>2485</v>
      </c>
      <c r="G331" s="5" t="s">
        <v>1650</v>
      </c>
    </row>
    <row r="332" spans="1:40" x14ac:dyDescent="0.25">
      <c r="A332" s="5" t="s">
        <v>2486</v>
      </c>
      <c r="B332" s="5" t="s">
        <v>2487</v>
      </c>
      <c r="C332" s="5">
        <v>3.222</v>
      </c>
      <c r="D332" s="5" t="s">
        <v>1638</v>
      </c>
      <c r="E332" s="5" t="s">
        <v>2488</v>
      </c>
      <c r="F332" s="5" t="s">
        <v>2489</v>
      </c>
      <c r="G332" s="5" t="s">
        <v>1650</v>
      </c>
    </row>
    <row r="333" spans="1:40" x14ac:dyDescent="0.25">
      <c r="A333" s="5" t="s">
        <v>2490</v>
      </c>
      <c r="B333" s="5" t="s">
        <v>2491</v>
      </c>
      <c r="C333" s="5">
        <v>3.4350000000000001</v>
      </c>
      <c r="D333" s="5" t="s">
        <v>1638</v>
      </c>
      <c r="E333" s="5" t="s">
        <v>1918</v>
      </c>
      <c r="F333" s="5" t="s">
        <v>2492</v>
      </c>
      <c r="G333" s="5" t="s">
        <v>1650</v>
      </c>
    </row>
    <row r="334" spans="1:40" x14ac:dyDescent="0.25">
      <c r="A334" s="5" t="s">
        <v>2493</v>
      </c>
      <c r="B334" s="5" t="s">
        <v>2494</v>
      </c>
      <c r="C334" s="5">
        <v>2.169</v>
      </c>
      <c r="D334" s="5" t="s">
        <v>1647</v>
      </c>
      <c r="E334" s="5" t="s">
        <v>2495</v>
      </c>
      <c r="F334" s="5" t="s">
        <v>2496</v>
      </c>
      <c r="G334" s="5" t="s">
        <v>1650</v>
      </c>
    </row>
    <row r="335" spans="1:40" x14ac:dyDescent="0.25">
      <c r="A335" s="5" t="s">
        <v>2497</v>
      </c>
      <c r="B335" s="5" t="s">
        <v>2498</v>
      </c>
      <c r="C335" s="5" t="s">
        <v>1682</v>
      </c>
      <c r="D335" s="5" t="s">
        <v>1682</v>
      </c>
      <c r="E335" s="5" t="s">
        <v>1682</v>
      </c>
      <c r="F335" s="5" t="s">
        <v>1682</v>
      </c>
      <c r="G335" s="5" t="s">
        <v>1650</v>
      </c>
    </row>
    <row r="336" spans="1:40" x14ac:dyDescent="0.25">
      <c r="A336" s="5" t="s">
        <v>2499</v>
      </c>
      <c r="B336" s="5" t="s">
        <v>2500</v>
      </c>
      <c r="C336" s="5" t="s">
        <v>1682</v>
      </c>
      <c r="D336" s="5" t="s">
        <v>1682</v>
      </c>
      <c r="E336" s="5" t="s">
        <v>1682</v>
      </c>
      <c r="F336" s="5" t="s">
        <v>1682</v>
      </c>
      <c r="G336" s="5" t="s">
        <v>1650</v>
      </c>
    </row>
    <row r="337" spans="1:14" x14ac:dyDescent="0.25">
      <c r="A337" s="5" t="s">
        <v>2501</v>
      </c>
      <c r="B337" s="5" t="s">
        <v>2503</v>
      </c>
      <c r="C337" s="5" t="s">
        <v>1682</v>
      </c>
      <c r="D337" s="5" t="s">
        <v>1682</v>
      </c>
      <c r="E337" s="5" t="s">
        <v>1682</v>
      </c>
      <c r="F337" s="5" t="s">
        <v>1682</v>
      </c>
      <c r="G337" s="5" t="s">
        <v>1650</v>
      </c>
    </row>
    <row r="338" spans="1:14" x14ac:dyDescent="0.25">
      <c r="A338" s="5" t="s">
        <v>2501</v>
      </c>
      <c r="B338" s="5" t="s">
        <v>2502</v>
      </c>
      <c r="C338" s="5" t="s">
        <v>1682</v>
      </c>
      <c r="D338" s="5" t="s">
        <v>1682</v>
      </c>
      <c r="E338" s="5" t="s">
        <v>1682</v>
      </c>
      <c r="F338" s="5" t="s">
        <v>1682</v>
      </c>
      <c r="G338" s="5" t="s">
        <v>1650</v>
      </c>
    </row>
    <row r="339" spans="1:14" x14ac:dyDescent="0.25">
      <c r="A339" s="5" t="s">
        <v>2504</v>
      </c>
      <c r="B339" s="5" t="s">
        <v>2505</v>
      </c>
      <c r="C339" s="5" t="s">
        <v>1682</v>
      </c>
      <c r="D339" s="5" t="s">
        <v>1682</v>
      </c>
      <c r="E339" s="5" t="s">
        <v>1682</v>
      </c>
      <c r="F339" s="5" t="s">
        <v>1682</v>
      </c>
      <c r="G339" s="5" t="s">
        <v>1650</v>
      </c>
    </row>
    <row r="340" spans="1:14" x14ac:dyDescent="0.25">
      <c r="A340" s="5" t="s">
        <v>1340</v>
      </c>
      <c r="B340" s="5" t="s">
        <v>1343</v>
      </c>
      <c r="C340" s="5">
        <v>7.7249999999999996</v>
      </c>
      <c r="D340" s="5" t="s">
        <v>1638</v>
      </c>
      <c r="E340" s="5" t="s">
        <v>2506</v>
      </c>
      <c r="F340" s="5" t="s">
        <v>2507</v>
      </c>
      <c r="G340" s="5" t="s">
        <v>1592</v>
      </c>
    </row>
    <row r="341" spans="1:14" x14ac:dyDescent="0.25">
      <c r="A341" s="5" t="s">
        <v>2508</v>
      </c>
      <c r="B341" s="5" t="s">
        <v>2509</v>
      </c>
      <c r="C341" s="5">
        <v>9.2490000000000006</v>
      </c>
      <c r="D341" s="5" t="s">
        <v>1638</v>
      </c>
      <c r="E341" s="5" t="s">
        <v>2325</v>
      </c>
      <c r="F341" s="5" t="s">
        <v>2510</v>
      </c>
      <c r="G341" s="5" t="s">
        <v>1592</v>
      </c>
    </row>
    <row r="342" spans="1:14" x14ac:dyDescent="0.25">
      <c r="A342" s="5" t="s">
        <v>2511</v>
      </c>
      <c r="B342" s="5" t="s">
        <v>2512</v>
      </c>
      <c r="C342" s="5" t="s">
        <v>1682</v>
      </c>
      <c r="D342" s="5" t="s">
        <v>1682</v>
      </c>
      <c r="E342" s="5" t="s">
        <v>1682</v>
      </c>
      <c r="F342" s="5" t="s">
        <v>1682</v>
      </c>
      <c r="G342" s="5" t="s">
        <v>1650</v>
      </c>
    </row>
    <row r="343" spans="1:14" x14ac:dyDescent="0.25">
      <c r="A343" s="5" t="s">
        <v>2513</v>
      </c>
      <c r="B343" s="5" t="s">
        <v>2514</v>
      </c>
      <c r="C343" s="5">
        <v>3.028</v>
      </c>
      <c r="D343" s="5" t="s">
        <v>1638</v>
      </c>
      <c r="E343" s="5" t="s">
        <v>2515</v>
      </c>
      <c r="F343" s="5" t="s">
        <v>2516</v>
      </c>
      <c r="G343" s="5" t="s">
        <v>1650</v>
      </c>
    </row>
    <row r="344" spans="1:14" x14ac:dyDescent="0.25">
      <c r="A344" s="5" t="s">
        <v>2517</v>
      </c>
      <c r="B344" s="5" t="s">
        <v>2518</v>
      </c>
      <c r="C344" s="5">
        <v>8.2219999999999995</v>
      </c>
      <c r="D344" s="5" t="s">
        <v>1638</v>
      </c>
      <c r="E344" s="5" t="s">
        <v>1727</v>
      </c>
      <c r="F344" s="5" t="s">
        <v>2519</v>
      </c>
      <c r="G344" s="5" t="s">
        <v>1592</v>
      </c>
    </row>
    <row r="345" spans="1:14" x14ac:dyDescent="0.25">
      <c r="A345" s="5" t="s">
        <v>1102</v>
      </c>
      <c r="B345" s="5" t="s">
        <v>1105</v>
      </c>
      <c r="C345" s="5" t="s">
        <v>1682</v>
      </c>
      <c r="D345" s="5" t="s">
        <v>1682</v>
      </c>
      <c r="E345" s="5" t="s">
        <v>1682</v>
      </c>
      <c r="F345" s="5" t="s">
        <v>1682</v>
      </c>
      <c r="G345" s="5" t="s">
        <v>1650</v>
      </c>
    </row>
    <row r="346" spans="1:14" x14ac:dyDescent="0.25">
      <c r="A346" s="5" t="s">
        <v>2520</v>
      </c>
      <c r="B346" s="5" t="s">
        <v>2521</v>
      </c>
      <c r="C346" s="5">
        <v>1.1060000000000001</v>
      </c>
      <c r="D346" s="5" t="s">
        <v>1653</v>
      </c>
      <c r="E346" s="5" t="s">
        <v>1877</v>
      </c>
      <c r="F346" s="5" t="s">
        <v>2522</v>
      </c>
      <c r="G346" s="5" t="s">
        <v>1650</v>
      </c>
    </row>
    <row r="347" spans="1:14" x14ac:dyDescent="0.25">
      <c r="A347" s="5" t="s">
        <v>2523</v>
      </c>
      <c r="B347" s="5" t="s">
        <v>2524</v>
      </c>
      <c r="C347" s="5" t="s">
        <v>1682</v>
      </c>
      <c r="D347" s="5" t="s">
        <v>1682</v>
      </c>
      <c r="E347" s="5" t="s">
        <v>1682</v>
      </c>
      <c r="F347" s="5" t="s">
        <v>1682</v>
      </c>
      <c r="G347" s="5" t="s">
        <v>1650</v>
      </c>
    </row>
    <row r="348" spans="1:14" x14ac:dyDescent="0.25">
      <c r="A348" s="5" t="s">
        <v>2525</v>
      </c>
      <c r="B348" s="5" t="s">
        <v>2526</v>
      </c>
      <c r="C348" s="5">
        <v>2.262</v>
      </c>
      <c r="D348" s="5" t="s">
        <v>1647</v>
      </c>
      <c r="E348" s="5" t="s">
        <v>2527</v>
      </c>
      <c r="F348" s="5" t="s">
        <v>2528</v>
      </c>
      <c r="G348" s="5" t="s">
        <v>1650</v>
      </c>
    </row>
    <row r="349" spans="1:14" x14ac:dyDescent="0.25">
      <c r="A349" s="5" t="s">
        <v>434</v>
      </c>
      <c r="B349" s="5" t="s">
        <v>437</v>
      </c>
      <c r="C349" s="5">
        <v>1.714</v>
      </c>
      <c r="D349" s="5" t="s">
        <v>1670</v>
      </c>
      <c r="E349" s="5" t="s">
        <v>1911</v>
      </c>
      <c r="F349" s="5" t="s">
        <v>2529</v>
      </c>
      <c r="G349" s="5" t="s">
        <v>1650</v>
      </c>
    </row>
    <row r="350" spans="1:14" x14ac:dyDescent="0.25">
      <c r="A350" s="5" t="s">
        <v>2530</v>
      </c>
      <c r="B350" s="5" t="s">
        <v>437</v>
      </c>
      <c r="C350" s="5">
        <v>1.714</v>
      </c>
      <c r="D350" s="5" t="s">
        <v>1670</v>
      </c>
      <c r="E350" s="5" t="s">
        <v>1911</v>
      </c>
      <c r="F350" s="5" t="s">
        <v>2529</v>
      </c>
      <c r="G350" s="5" t="s">
        <v>1650</v>
      </c>
    </row>
    <row r="351" spans="1:14" x14ac:dyDescent="0.25">
      <c r="A351" s="5" t="s">
        <v>2530</v>
      </c>
      <c r="B351" s="5" t="s">
        <v>1632</v>
      </c>
      <c r="C351" s="5">
        <v>1.714</v>
      </c>
      <c r="D351" s="5" t="s">
        <v>1670</v>
      </c>
      <c r="E351" s="5" t="s">
        <v>1911</v>
      </c>
      <c r="F351" s="5" t="s">
        <v>2529</v>
      </c>
      <c r="G351" s="5" t="s">
        <v>1650</v>
      </c>
      <c r="N351" s="8"/>
    </row>
    <row r="352" spans="1:14" x14ac:dyDescent="0.25">
      <c r="A352" s="5" t="s">
        <v>2531</v>
      </c>
      <c r="B352" s="5" t="s">
        <v>2532</v>
      </c>
      <c r="C352" s="5" t="s">
        <v>1682</v>
      </c>
      <c r="D352" s="5" t="s">
        <v>1682</v>
      </c>
      <c r="E352" s="5" t="s">
        <v>1682</v>
      </c>
      <c r="F352" s="5" t="s">
        <v>1682</v>
      </c>
      <c r="G352" s="5" t="s">
        <v>1650</v>
      </c>
    </row>
    <row r="353" spans="1:40" x14ac:dyDescent="0.25">
      <c r="A353" s="5" t="s">
        <v>82</v>
      </c>
      <c r="B353" s="5" t="s">
        <v>85</v>
      </c>
      <c r="C353" s="5">
        <v>1.821</v>
      </c>
      <c r="D353" s="5" t="s">
        <v>1647</v>
      </c>
      <c r="E353" s="5" t="s">
        <v>4284</v>
      </c>
      <c r="F353" s="5" t="s">
        <v>3264</v>
      </c>
      <c r="G353" s="5" t="s">
        <v>1650</v>
      </c>
    </row>
    <row r="354" spans="1:40" x14ac:dyDescent="0.25">
      <c r="A354" s="5" t="s">
        <v>321</v>
      </c>
      <c r="B354" s="5" t="s">
        <v>324</v>
      </c>
      <c r="C354" s="5">
        <v>5.0990000000000002</v>
      </c>
      <c r="D354" s="5" t="s">
        <v>1638</v>
      </c>
      <c r="E354" s="5" t="s">
        <v>2533</v>
      </c>
      <c r="F354" s="5" t="s">
        <v>2534</v>
      </c>
      <c r="G354" s="5" t="s">
        <v>1592</v>
      </c>
    </row>
    <row r="355" spans="1:40" x14ac:dyDescent="0.25">
      <c r="A355" s="5" t="s">
        <v>402</v>
      </c>
      <c r="B355" s="5" t="s">
        <v>405</v>
      </c>
      <c r="C355" s="5">
        <v>3.835</v>
      </c>
      <c r="D355" s="5" t="s">
        <v>1638</v>
      </c>
      <c r="E355" s="5" t="s">
        <v>2537</v>
      </c>
      <c r="F355" s="5" t="s">
        <v>2538</v>
      </c>
      <c r="G355" s="5" t="s">
        <v>1650</v>
      </c>
    </row>
    <row r="356" spans="1:40" x14ac:dyDescent="0.25">
      <c r="A356" s="5" t="s">
        <v>2535</v>
      </c>
      <c r="B356" s="5" t="s">
        <v>2536</v>
      </c>
      <c r="C356" s="5">
        <v>3.835</v>
      </c>
      <c r="D356" s="5" t="s">
        <v>1638</v>
      </c>
      <c r="E356" s="5" t="s">
        <v>2537</v>
      </c>
      <c r="F356" s="5" t="s">
        <v>2538</v>
      </c>
      <c r="G356" s="5" t="s">
        <v>1650</v>
      </c>
    </row>
    <row r="357" spans="1:40" x14ac:dyDescent="0.25">
      <c r="A357" s="5" t="s">
        <v>2539</v>
      </c>
      <c r="B357" s="5" t="s">
        <v>2540</v>
      </c>
      <c r="C357" s="5">
        <v>2.7410000000000001</v>
      </c>
      <c r="D357" s="5" t="s">
        <v>1647</v>
      </c>
      <c r="E357" s="5" t="s">
        <v>2533</v>
      </c>
      <c r="F357" s="5" t="s">
        <v>2541</v>
      </c>
      <c r="G357" s="5" t="s">
        <v>1650</v>
      </c>
      <c r="AC357" s="5" t="s">
        <v>2542</v>
      </c>
      <c r="AF357" s="5" t="s">
        <v>133</v>
      </c>
      <c r="AK357" s="8">
        <v>42874</v>
      </c>
      <c r="AM357" s="5" t="s">
        <v>2543</v>
      </c>
      <c r="AN357" s="5" t="s">
        <v>2544</v>
      </c>
    </row>
    <row r="358" spans="1:40" x14ac:dyDescent="0.25">
      <c r="A358" s="5" t="s">
        <v>103</v>
      </c>
      <c r="B358" s="5" t="s">
        <v>107</v>
      </c>
      <c r="C358" s="5">
        <v>2.0750000000000002</v>
      </c>
      <c r="D358" s="5" t="s">
        <v>1647</v>
      </c>
      <c r="E358" s="5" t="s">
        <v>1789</v>
      </c>
      <c r="F358" s="5" t="s">
        <v>4286</v>
      </c>
      <c r="G358" s="5" t="s">
        <v>1650</v>
      </c>
    </row>
    <row r="359" spans="1:40" x14ac:dyDescent="0.25">
      <c r="A359" s="5" t="s">
        <v>1324</v>
      </c>
      <c r="B359" s="5" t="s">
        <v>4319</v>
      </c>
      <c r="C359" s="5">
        <v>4.3940000000000001</v>
      </c>
      <c r="D359" s="5" t="s">
        <v>1638</v>
      </c>
      <c r="E359" s="5" t="s">
        <v>2024</v>
      </c>
      <c r="F359" s="9" t="s">
        <v>4320</v>
      </c>
      <c r="G359" s="5" t="s">
        <v>1650</v>
      </c>
    </row>
    <row r="360" spans="1:40" x14ac:dyDescent="0.25">
      <c r="A360" s="5" t="s">
        <v>2545</v>
      </c>
      <c r="B360" s="5" t="s">
        <v>2546</v>
      </c>
      <c r="C360" s="5">
        <v>5.165</v>
      </c>
      <c r="D360" s="5" t="s">
        <v>1638</v>
      </c>
      <c r="E360" s="5" t="s">
        <v>1757</v>
      </c>
      <c r="F360" s="5" t="s">
        <v>2547</v>
      </c>
      <c r="G360" s="5" t="s">
        <v>1650</v>
      </c>
    </row>
    <row r="361" spans="1:40" x14ac:dyDescent="0.25">
      <c r="A361" s="5" t="s">
        <v>2548</v>
      </c>
      <c r="B361" s="5" t="s">
        <v>2549</v>
      </c>
      <c r="C361" s="5">
        <v>4.53</v>
      </c>
      <c r="D361" s="5" t="s">
        <v>1638</v>
      </c>
      <c r="E361" s="5" t="s">
        <v>1757</v>
      </c>
      <c r="F361" s="5" t="s">
        <v>2550</v>
      </c>
      <c r="G361" s="5" t="s">
        <v>1650</v>
      </c>
    </row>
    <row r="362" spans="1:40" x14ac:dyDescent="0.25">
      <c r="A362" s="5" t="s">
        <v>2551</v>
      </c>
      <c r="B362" s="5" t="s">
        <v>2552</v>
      </c>
      <c r="C362" s="5">
        <v>4.53</v>
      </c>
      <c r="D362" s="5" t="s">
        <v>1638</v>
      </c>
      <c r="E362" s="5" t="s">
        <v>1757</v>
      </c>
      <c r="F362" s="5" t="s">
        <v>2550</v>
      </c>
      <c r="G362" s="5" t="s">
        <v>1650</v>
      </c>
    </row>
    <row r="363" spans="1:40" x14ac:dyDescent="0.25">
      <c r="A363" s="5" t="s">
        <v>2553</v>
      </c>
      <c r="B363" s="5" t="s">
        <v>2554</v>
      </c>
      <c r="C363" s="5">
        <v>2.5920000000000001</v>
      </c>
      <c r="D363" s="5" t="s">
        <v>1647</v>
      </c>
      <c r="E363" s="5" t="s">
        <v>1685</v>
      </c>
      <c r="F363" s="5" t="s">
        <v>2555</v>
      </c>
      <c r="G363" s="5" t="s">
        <v>1650</v>
      </c>
    </row>
    <row r="364" spans="1:40" x14ac:dyDescent="0.25">
      <c r="A364" s="5" t="s">
        <v>2556</v>
      </c>
      <c r="B364" s="5" t="s">
        <v>2557</v>
      </c>
      <c r="C364" s="5" t="s">
        <v>1682</v>
      </c>
      <c r="D364" s="5" t="s">
        <v>1682</v>
      </c>
      <c r="E364" s="5" t="s">
        <v>1682</v>
      </c>
      <c r="F364" s="5" t="s">
        <v>1682</v>
      </c>
      <c r="G364" s="5" t="s">
        <v>1650</v>
      </c>
    </row>
    <row r="365" spans="1:40" x14ac:dyDescent="0.25">
      <c r="A365" s="5" t="s">
        <v>2558</v>
      </c>
      <c r="B365" s="5" t="s">
        <v>2559</v>
      </c>
      <c r="C365" s="5">
        <v>1.66</v>
      </c>
      <c r="D365" s="5" t="s">
        <v>1647</v>
      </c>
      <c r="E365" s="5" t="s">
        <v>1671</v>
      </c>
      <c r="F365" s="5" t="s">
        <v>2560</v>
      </c>
      <c r="G365" s="5" t="s">
        <v>1650</v>
      </c>
    </row>
    <row r="366" spans="1:40" x14ac:dyDescent="0.25">
      <c r="A366" s="5" t="s">
        <v>2561</v>
      </c>
      <c r="B366" s="5" t="s">
        <v>2562</v>
      </c>
      <c r="C366" s="5" t="s">
        <v>1682</v>
      </c>
      <c r="D366" s="5" t="s">
        <v>1682</v>
      </c>
      <c r="E366" s="5" t="s">
        <v>1682</v>
      </c>
      <c r="F366" s="5" t="s">
        <v>1682</v>
      </c>
      <c r="G366" s="5" t="s">
        <v>1650</v>
      </c>
    </row>
    <row r="367" spans="1:40" x14ac:dyDescent="0.25">
      <c r="A367" s="5" t="s">
        <v>2563</v>
      </c>
      <c r="B367" s="5" t="s">
        <v>2564</v>
      </c>
      <c r="C367" s="5">
        <v>1.6639999999999999</v>
      </c>
      <c r="D367" s="5" t="s">
        <v>1647</v>
      </c>
      <c r="E367" s="5" t="s">
        <v>2565</v>
      </c>
      <c r="F367" s="5" t="s">
        <v>2566</v>
      </c>
      <c r="G367" s="5" t="s">
        <v>1650</v>
      </c>
    </row>
    <row r="368" spans="1:40" x14ac:dyDescent="0.25">
      <c r="A368" s="5" t="s">
        <v>2567</v>
      </c>
      <c r="B368" s="5" t="s">
        <v>2568</v>
      </c>
      <c r="C368" s="5">
        <v>1.3360000000000001</v>
      </c>
      <c r="D368" s="5" t="s">
        <v>1653</v>
      </c>
      <c r="E368" s="5" t="s">
        <v>1705</v>
      </c>
      <c r="F368" s="5" t="s">
        <v>2569</v>
      </c>
      <c r="G368" s="5" t="s">
        <v>1650</v>
      </c>
    </row>
    <row r="369" spans="1:7" x14ac:dyDescent="0.25">
      <c r="A369" s="5" t="s">
        <v>2570</v>
      </c>
      <c r="B369" s="5" t="s">
        <v>2571</v>
      </c>
      <c r="C369" s="5">
        <v>19.651</v>
      </c>
      <c r="D369" s="5" t="s">
        <v>1638</v>
      </c>
      <c r="E369" s="5" t="s">
        <v>1757</v>
      </c>
      <c r="F369" s="5" t="s">
        <v>2572</v>
      </c>
      <c r="G369" s="5" t="s">
        <v>1592</v>
      </c>
    </row>
    <row r="370" spans="1:7" x14ac:dyDescent="0.25">
      <c r="A370" s="5" t="s">
        <v>2573</v>
      </c>
      <c r="B370" s="5" t="s">
        <v>2574</v>
      </c>
      <c r="C370" s="5">
        <v>19.651</v>
      </c>
      <c r="D370" s="5" t="s">
        <v>1638</v>
      </c>
      <c r="E370" s="5" t="s">
        <v>1757</v>
      </c>
      <c r="F370" s="5" t="s">
        <v>2572</v>
      </c>
      <c r="G370" s="5" t="s">
        <v>1592</v>
      </c>
    </row>
    <row r="371" spans="1:7" x14ac:dyDescent="0.25">
      <c r="A371" s="5" t="s">
        <v>2575</v>
      </c>
      <c r="B371" s="5" t="s">
        <v>2576</v>
      </c>
      <c r="C371" s="5" t="s">
        <v>1682</v>
      </c>
      <c r="D371" s="5" t="s">
        <v>1682</v>
      </c>
      <c r="E371" s="5" t="s">
        <v>1682</v>
      </c>
      <c r="F371" s="5" t="s">
        <v>1682</v>
      </c>
      <c r="G371" s="5" t="s">
        <v>1650</v>
      </c>
    </row>
    <row r="372" spans="1:7" x14ac:dyDescent="0.25">
      <c r="A372" s="5" t="s">
        <v>2577</v>
      </c>
      <c r="B372" s="5" t="s">
        <v>2578</v>
      </c>
      <c r="C372" s="5" t="s">
        <v>1682</v>
      </c>
      <c r="D372" s="5" t="s">
        <v>1682</v>
      </c>
      <c r="E372" s="5" t="s">
        <v>1682</v>
      </c>
      <c r="F372" s="5" t="s">
        <v>1682</v>
      </c>
      <c r="G372" s="5" t="s">
        <v>1650</v>
      </c>
    </row>
    <row r="373" spans="1:7" x14ac:dyDescent="0.25">
      <c r="A373" s="5" t="s">
        <v>2579</v>
      </c>
      <c r="B373" s="5" t="s">
        <v>2580</v>
      </c>
      <c r="C373" s="5" t="s">
        <v>1682</v>
      </c>
      <c r="D373" s="5" t="s">
        <v>1682</v>
      </c>
      <c r="E373" s="5" t="s">
        <v>1682</v>
      </c>
      <c r="F373" s="5" t="s">
        <v>1682</v>
      </c>
      <c r="G373" s="5" t="s">
        <v>1650</v>
      </c>
    </row>
    <row r="374" spans="1:7" x14ac:dyDescent="0.25">
      <c r="A374" s="5" t="s">
        <v>2581</v>
      </c>
      <c r="B374" s="5" t="s">
        <v>2582</v>
      </c>
      <c r="C374" s="5">
        <v>6.0289999999999999</v>
      </c>
      <c r="D374" s="5" t="s">
        <v>1638</v>
      </c>
      <c r="E374" s="5" t="s">
        <v>2145</v>
      </c>
      <c r="F374" s="5" t="s">
        <v>2583</v>
      </c>
      <c r="G374" s="5" t="s">
        <v>1650</v>
      </c>
    </row>
    <row r="375" spans="1:7" x14ac:dyDescent="0.25">
      <c r="A375" s="5" t="s">
        <v>2587</v>
      </c>
      <c r="B375" s="5" t="s">
        <v>2588</v>
      </c>
      <c r="C375" s="5">
        <v>2.1040000000000001</v>
      </c>
      <c r="D375" s="5" t="s">
        <v>1638</v>
      </c>
      <c r="E375" s="5" t="s">
        <v>1701</v>
      </c>
      <c r="F375" s="5" t="s">
        <v>2586</v>
      </c>
      <c r="G375" s="5" t="s">
        <v>1592</v>
      </c>
    </row>
    <row r="376" spans="1:7" x14ac:dyDescent="0.25">
      <c r="A376" s="5" t="s">
        <v>2584</v>
      </c>
      <c r="B376" s="5" t="s">
        <v>2585</v>
      </c>
      <c r="C376" s="5">
        <v>2.1040000000000001</v>
      </c>
      <c r="D376" s="5" t="s">
        <v>1638</v>
      </c>
      <c r="E376" s="5" t="s">
        <v>1701</v>
      </c>
      <c r="F376" s="5" t="s">
        <v>2586</v>
      </c>
      <c r="G376" s="5" t="s">
        <v>1592</v>
      </c>
    </row>
    <row r="377" spans="1:7" x14ac:dyDescent="0.25">
      <c r="A377" s="5" t="s">
        <v>2589</v>
      </c>
      <c r="B377" s="5" t="s">
        <v>2590</v>
      </c>
      <c r="C377" s="5">
        <v>2.556</v>
      </c>
      <c r="D377" s="5" t="s">
        <v>1670</v>
      </c>
      <c r="E377" s="5" t="s">
        <v>1884</v>
      </c>
      <c r="F377" s="5" t="s">
        <v>2591</v>
      </c>
      <c r="G377" s="5" t="s">
        <v>1650</v>
      </c>
    </row>
    <row r="378" spans="1:7" x14ac:dyDescent="0.25">
      <c r="A378" s="5" t="s">
        <v>2592</v>
      </c>
      <c r="B378" s="5" t="s">
        <v>2593</v>
      </c>
      <c r="C378" s="5">
        <v>3.7589999999999999</v>
      </c>
      <c r="D378" s="5" t="s">
        <v>1638</v>
      </c>
      <c r="E378" s="5" t="s">
        <v>1901</v>
      </c>
      <c r="F378" s="5" t="s">
        <v>2594</v>
      </c>
      <c r="G378" s="5" t="s">
        <v>1650</v>
      </c>
    </row>
    <row r="379" spans="1:7" x14ac:dyDescent="0.25">
      <c r="A379" s="5" t="s">
        <v>2595</v>
      </c>
      <c r="B379" s="5" t="s">
        <v>2596</v>
      </c>
      <c r="C379" s="5">
        <v>2.7629999999999999</v>
      </c>
      <c r="D379" s="5" t="s">
        <v>1638</v>
      </c>
      <c r="E379" s="5" t="s">
        <v>2597</v>
      </c>
      <c r="F379" s="5" t="s">
        <v>2598</v>
      </c>
      <c r="G379" s="5" t="s">
        <v>1592</v>
      </c>
    </row>
    <row r="380" spans="1:7" x14ac:dyDescent="0.25">
      <c r="A380" s="5" t="s">
        <v>621</v>
      </c>
      <c r="B380" s="5" t="s">
        <v>624</v>
      </c>
      <c r="C380" s="5">
        <v>2.714</v>
      </c>
      <c r="D380" s="5" t="s">
        <v>1638</v>
      </c>
      <c r="E380" s="5" t="s">
        <v>1802</v>
      </c>
      <c r="F380" s="5" t="s">
        <v>2599</v>
      </c>
      <c r="G380" s="5" t="s">
        <v>1650</v>
      </c>
    </row>
    <row r="381" spans="1:7" x14ac:dyDescent="0.25">
      <c r="A381" s="5" t="s">
        <v>810</v>
      </c>
      <c r="B381" s="5" t="s">
        <v>813</v>
      </c>
      <c r="C381" s="5">
        <v>2.714</v>
      </c>
      <c r="D381" s="5" t="s">
        <v>1638</v>
      </c>
      <c r="E381" s="5" t="s">
        <v>1802</v>
      </c>
      <c r="F381" s="5" t="s">
        <v>2599</v>
      </c>
      <c r="G381" s="5" t="s">
        <v>1650</v>
      </c>
    </row>
    <row r="382" spans="1:7" x14ac:dyDescent="0.25">
      <c r="A382" s="5" t="s">
        <v>2600</v>
      </c>
      <c r="B382" s="5" t="s">
        <v>2601</v>
      </c>
      <c r="C382" s="5">
        <v>2.7269999999999999</v>
      </c>
      <c r="D382" s="5" t="s">
        <v>1647</v>
      </c>
      <c r="E382" s="5" t="s">
        <v>2602</v>
      </c>
      <c r="F382" s="5" t="s">
        <v>2603</v>
      </c>
      <c r="G382" s="5" t="s">
        <v>1650</v>
      </c>
    </row>
    <row r="383" spans="1:7" x14ac:dyDescent="0.25">
      <c r="A383" s="5" t="s">
        <v>2604</v>
      </c>
      <c r="B383" s="5" t="s">
        <v>2605</v>
      </c>
      <c r="C383" s="5">
        <v>2.7269999999999999</v>
      </c>
      <c r="D383" s="5" t="s">
        <v>1647</v>
      </c>
      <c r="E383" s="5" t="s">
        <v>2602</v>
      </c>
      <c r="F383" s="5" t="s">
        <v>2603</v>
      </c>
      <c r="G383" s="5" t="s">
        <v>1650</v>
      </c>
    </row>
    <row r="384" spans="1:7" x14ac:dyDescent="0.25">
      <c r="A384" s="5" t="s">
        <v>934</v>
      </c>
      <c r="B384" s="5" t="s">
        <v>937</v>
      </c>
      <c r="C384" s="5">
        <v>3.0569999999999999</v>
      </c>
      <c r="D384" s="5" t="s">
        <v>1647</v>
      </c>
      <c r="E384" s="5" t="s">
        <v>2636</v>
      </c>
      <c r="F384" s="5" t="s">
        <v>4307</v>
      </c>
      <c r="G384" s="5" t="s">
        <v>1650</v>
      </c>
    </row>
    <row r="385" spans="1:7" x14ac:dyDescent="0.25">
      <c r="A385" s="5" t="s">
        <v>2606</v>
      </c>
      <c r="B385" s="5" t="s">
        <v>2607</v>
      </c>
      <c r="C385" s="5">
        <v>2.9020000000000001</v>
      </c>
      <c r="D385" s="5" t="s">
        <v>1647</v>
      </c>
      <c r="E385" s="5" t="s">
        <v>2020</v>
      </c>
      <c r="F385" s="5" t="s">
        <v>2608</v>
      </c>
      <c r="G385" s="5" t="s">
        <v>1650</v>
      </c>
    </row>
    <row r="386" spans="1:7" x14ac:dyDescent="0.25">
      <c r="A386" s="5" t="s">
        <v>2609</v>
      </c>
      <c r="B386" s="5" t="s">
        <v>2610</v>
      </c>
      <c r="C386" s="5">
        <v>2.0249999999999999</v>
      </c>
      <c r="D386" s="5" t="s">
        <v>1647</v>
      </c>
      <c r="E386" s="5" t="s">
        <v>2611</v>
      </c>
      <c r="F386" s="5" t="s">
        <v>2612</v>
      </c>
      <c r="G386" s="5" t="s">
        <v>1650</v>
      </c>
    </row>
    <row r="387" spans="1:7" x14ac:dyDescent="0.25">
      <c r="A387" s="5" t="s">
        <v>2613</v>
      </c>
      <c r="B387" s="5" t="s">
        <v>2614</v>
      </c>
      <c r="C387" s="5">
        <v>4.101</v>
      </c>
      <c r="D387" s="5" t="s">
        <v>1638</v>
      </c>
      <c r="E387" s="5" t="s">
        <v>2461</v>
      </c>
      <c r="F387" s="5" t="s">
        <v>2462</v>
      </c>
      <c r="G387" s="5" t="s">
        <v>1650</v>
      </c>
    </row>
    <row r="388" spans="1:7" x14ac:dyDescent="0.25">
      <c r="A388" s="5" t="s">
        <v>2615</v>
      </c>
      <c r="B388" s="5" t="s">
        <v>2616</v>
      </c>
      <c r="C388" s="5">
        <v>2.653</v>
      </c>
      <c r="D388" s="5" t="s">
        <v>1647</v>
      </c>
      <c r="E388" s="5" t="s">
        <v>2066</v>
      </c>
      <c r="F388" s="5" t="s">
        <v>2617</v>
      </c>
      <c r="G388" s="5" t="s">
        <v>1650</v>
      </c>
    </row>
    <row r="389" spans="1:7" x14ac:dyDescent="0.25">
      <c r="A389" s="5" t="s">
        <v>2618</v>
      </c>
      <c r="B389" s="5" t="s">
        <v>2619</v>
      </c>
      <c r="C389" s="5">
        <v>6.968</v>
      </c>
      <c r="D389" s="5" t="s">
        <v>1638</v>
      </c>
      <c r="E389" s="5" t="s">
        <v>1757</v>
      </c>
      <c r="F389" s="5" t="s">
        <v>2620</v>
      </c>
      <c r="G389" s="5" t="s">
        <v>1592</v>
      </c>
    </row>
    <row r="390" spans="1:7" x14ac:dyDescent="0.25">
      <c r="A390" s="5" t="s">
        <v>2621</v>
      </c>
      <c r="B390" s="5" t="s">
        <v>2622</v>
      </c>
      <c r="C390" s="5">
        <v>0.71799999999999997</v>
      </c>
      <c r="D390" s="5" t="s">
        <v>1653</v>
      </c>
      <c r="E390" s="5" t="s">
        <v>2020</v>
      </c>
      <c r="F390" s="5" t="s">
        <v>2623</v>
      </c>
      <c r="G390" s="5" t="s">
        <v>1650</v>
      </c>
    </row>
    <row r="391" spans="1:7" x14ac:dyDescent="0.25">
      <c r="A391" s="5" t="s">
        <v>1203</v>
      </c>
      <c r="B391" s="5" t="s">
        <v>1206</v>
      </c>
      <c r="C391" s="5">
        <v>4.2869999999999999</v>
      </c>
      <c r="D391" s="5" t="s">
        <v>1638</v>
      </c>
      <c r="E391" s="5" t="s">
        <v>1785</v>
      </c>
      <c r="F391" s="5" t="s">
        <v>2624</v>
      </c>
      <c r="G391" s="5" t="s">
        <v>1650</v>
      </c>
    </row>
    <row r="392" spans="1:7" x14ac:dyDescent="0.25">
      <c r="A392" s="5" t="s">
        <v>2625</v>
      </c>
      <c r="B392" s="5" t="s">
        <v>2626</v>
      </c>
      <c r="C392" s="5">
        <v>2.96</v>
      </c>
      <c r="D392" s="5" t="s">
        <v>1638</v>
      </c>
      <c r="E392" s="5" t="s">
        <v>1802</v>
      </c>
      <c r="F392" s="5" t="s">
        <v>2627</v>
      </c>
      <c r="G392" s="5" t="s">
        <v>1650</v>
      </c>
    </row>
    <row r="393" spans="1:7" x14ac:dyDescent="0.25">
      <c r="A393" s="5" t="s">
        <v>2628</v>
      </c>
      <c r="B393" s="5" t="s">
        <v>2629</v>
      </c>
      <c r="C393" s="5">
        <v>2.96</v>
      </c>
      <c r="D393" s="5" t="s">
        <v>1638</v>
      </c>
      <c r="E393" s="5" t="s">
        <v>1802</v>
      </c>
      <c r="F393" s="5" t="s">
        <v>2627</v>
      </c>
      <c r="G393" s="5" t="s">
        <v>1650</v>
      </c>
    </row>
    <row r="394" spans="1:7" x14ac:dyDescent="0.25">
      <c r="A394" s="5" t="s">
        <v>1228</v>
      </c>
      <c r="B394" s="5" t="s">
        <v>1231</v>
      </c>
      <c r="C394" s="5">
        <v>2.137</v>
      </c>
      <c r="D394" s="5" t="s">
        <v>1670</v>
      </c>
      <c r="E394" s="5" t="s">
        <v>1785</v>
      </c>
      <c r="F394" s="5" t="s">
        <v>2630</v>
      </c>
      <c r="G394" s="5" t="s">
        <v>1650</v>
      </c>
    </row>
    <row r="395" spans="1:7" x14ac:dyDescent="0.25">
      <c r="A395" s="5" t="s">
        <v>1241</v>
      </c>
      <c r="B395" s="5" t="s">
        <v>1232</v>
      </c>
      <c r="C395" s="5">
        <v>2.137</v>
      </c>
      <c r="D395" s="5" t="s">
        <v>1670</v>
      </c>
      <c r="E395" s="5" t="s">
        <v>1785</v>
      </c>
      <c r="F395" s="5" t="s">
        <v>2630</v>
      </c>
      <c r="G395" s="5" t="s">
        <v>1650</v>
      </c>
    </row>
    <row r="396" spans="1:7" x14ac:dyDescent="0.25">
      <c r="A396" s="5" t="s">
        <v>2631</v>
      </c>
      <c r="B396" s="5" t="s">
        <v>2632</v>
      </c>
      <c r="C396" s="5">
        <v>3.988</v>
      </c>
      <c r="D396" s="5" t="s">
        <v>1638</v>
      </c>
      <c r="E396" s="5" t="s">
        <v>2098</v>
      </c>
      <c r="F396" s="5" t="s">
        <v>2633</v>
      </c>
      <c r="G396" s="5" t="s">
        <v>1650</v>
      </c>
    </row>
    <row r="397" spans="1:7" x14ac:dyDescent="0.25">
      <c r="A397" s="5" t="s">
        <v>2634</v>
      </c>
      <c r="B397" s="5" t="s">
        <v>2635</v>
      </c>
      <c r="C397" s="5">
        <v>4.37</v>
      </c>
      <c r="D397" s="5" t="s">
        <v>1638</v>
      </c>
      <c r="E397" s="5" t="s">
        <v>2636</v>
      </c>
      <c r="F397" s="5" t="s">
        <v>2637</v>
      </c>
      <c r="G397" s="5" t="s">
        <v>1650</v>
      </c>
    </row>
    <row r="398" spans="1:7" x14ac:dyDescent="0.25">
      <c r="A398" s="5" t="s">
        <v>345</v>
      </c>
      <c r="B398" s="5" t="s">
        <v>2635</v>
      </c>
      <c r="C398" s="5">
        <v>4.37</v>
      </c>
      <c r="D398" s="5" t="s">
        <v>1638</v>
      </c>
      <c r="E398" s="5" t="s">
        <v>2636</v>
      </c>
      <c r="F398" s="5" t="s">
        <v>2637</v>
      </c>
      <c r="G398" s="5" t="s">
        <v>1650</v>
      </c>
    </row>
    <row r="399" spans="1:7" x14ac:dyDescent="0.25">
      <c r="A399" s="5" t="s">
        <v>345</v>
      </c>
      <c r="B399" s="5" t="s">
        <v>348</v>
      </c>
      <c r="C399" s="5">
        <v>4.37</v>
      </c>
      <c r="D399" s="5" t="s">
        <v>1638</v>
      </c>
      <c r="E399" s="5" t="s">
        <v>2636</v>
      </c>
      <c r="F399" s="5" t="s">
        <v>2637</v>
      </c>
      <c r="G399" s="5" t="s">
        <v>1650</v>
      </c>
    </row>
    <row r="400" spans="1:7" x14ac:dyDescent="0.25">
      <c r="A400" s="5" t="s">
        <v>2638</v>
      </c>
      <c r="B400" s="5" t="s">
        <v>2639</v>
      </c>
      <c r="C400" s="5">
        <v>1.6659999999999999</v>
      </c>
      <c r="D400" s="5" t="s">
        <v>1670</v>
      </c>
      <c r="E400" s="5" t="s">
        <v>2143</v>
      </c>
      <c r="F400" s="5" t="s">
        <v>2640</v>
      </c>
      <c r="G400" s="5" t="s">
        <v>1650</v>
      </c>
    </row>
    <row r="401" spans="1:40" x14ac:dyDescent="0.25">
      <c r="A401" s="5" t="s">
        <v>4426</v>
      </c>
      <c r="B401" s="5" t="s">
        <v>4428</v>
      </c>
      <c r="C401" s="5">
        <v>1.381</v>
      </c>
      <c r="D401" s="5" t="s">
        <v>1670</v>
      </c>
      <c r="E401" s="5" t="s">
        <v>2404</v>
      </c>
      <c r="F401" s="5" t="s">
        <v>4684</v>
      </c>
      <c r="G401" s="5" t="s">
        <v>1650</v>
      </c>
      <c r="AK401" s="8"/>
    </row>
    <row r="402" spans="1:40" x14ac:dyDescent="0.25">
      <c r="A402" s="5" t="s">
        <v>2641</v>
      </c>
      <c r="B402" s="5" t="s">
        <v>2642</v>
      </c>
      <c r="C402" s="5" t="s">
        <v>1682</v>
      </c>
      <c r="D402" s="5" t="s">
        <v>1682</v>
      </c>
      <c r="E402" s="5" t="s">
        <v>1682</v>
      </c>
      <c r="F402" s="5" t="s">
        <v>1682</v>
      </c>
      <c r="G402" s="5" t="s">
        <v>1650</v>
      </c>
    </row>
    <row r="403" spans="1:40" x14ac:dyDescent="0.25">
      <c r="A403" s="5" t="s">
        <v>2643</v>
      </c>
      <c r="B403" s="5" t="s">
        <v>2644</v>
      </c>
      <c r="C403" s="5">
        <v>2.0129999999999999</v>
      </c>
      <c r="D403" s="5" t="s">
        <v>1647</v>
      </c>
      <c r="E403" s="5" t="s">
        <v>2495</v>
      </c>
      <c r="F403" s="5" t="s">
        <v>2645</v>
      </c>
      <c r="G403" s="5" t="s">
        <v>1650</v>
      </c>
    </row>
    <row r="404" spans="1:40" x14ac:dyDescent="0.25">
      <c r="A404" s="5" t="s">
        <v>1486</v>
      </c>
      <c r="B404" s="5" t="s">
        <v>1489</v>
      </c>
      <c r="C404" s="5">
        <v>1.3129999999999999</v>
      </c>
      <c r="D404" s="5" t="s">
        <v>1670</v>
      </c>
      <c r="E404" s="5" t="s">
        <v>1893</v>
      </c>
      <c r="F404" s="5" t="s">
        <v>2646</v>
      </c>
      <c r="G404" s="5" t="s">
        <v>1650</v>
      </c>
    </row>
    <row r="405" spans="1:40" x14ac:dyDescent="0.25">
      <c r="A405" s="5" t="s">
        <v>1628</v>
      </c>
      <c r="B405" s="5" t="s">
        <v>1599</v>
      </c>
      <c r="C405" s="5">
        <v>1.3129999999999999</v>
      </c>
      <c r="D405" s="5" t="s">
        <v>1670</v>
      </c>
      <c r="E405" s="5" t="s">
        <v>1893</v>
      </c>
      <c r="F405" s="5" t="s">
        <v>2646</v>
      </c>
      <c r="G405" s="5" t="s">
        <v>1650</v>
      </c>
    </row>
    <row r="406" spans="1:40" x14ac:dyDescent="0.25">
      <c r="A406" s="5" t="s">
        <v>1503</v>
      </c>
      <c r="B406" s="5" t="s">
        <v>1505</v>
      </c>
      <c r="C406" s="5" t="s">
        <v>1682</v>
      </c>
      <c r="D406" s="5" t="s">
        <v>1682</v>
      </c>
      <c r="E406" s="5" t="s">
        <v>1682</v>
      </c>
      <c r="F406" s="5" t="s">
        <v>1682</v>
      </c>
      <c r="G406" s="5" t="s">
        <v>1650</v>
      </c>
    </row>
    <row r="407" spans="1:40" x14ac:dyDescent="0.25">
      <c r="A407" s="5" t="s">
        <v>2647</v>
      </c>
      <c r="B407" s="5" t="s">
        <v>2648</v>
      </c>
      <c r="C407" s="5">
        <v>1.921</v>
      </c>
      <c r="D407" s="5" t="s">
        <v>1647</v>
      </c>
      <c r="E407" s="5" t="s">
        <v>1840</v>
      </c>
      <c r="F407" s="5" t="s">
        <v>2649</v>
      </c>
      <c r="G407" s="5" t="s">
        <v>1650</v>
      </c>
    </row>
    <row r="408" spans="1:40" x14ac:dyDescent="0.25">
      <c r="A408" s="5" t="s">
        <v>2650</v>
      </c>
      <c r="B408" s="5" t="s">
        <v>2651</v>
      </c>
      <c r="C408" s="5">
        <v>2.8959999999999999</v>
      </c>
      <c r="D408" s="5" t="s">
        <v>1647</v>
      </c>
      <c r="E408" s="5" t="s">
        <v>2020</v>
      </c>
      <c r="F408" s="5" t="s">
        <v>2652</v>
      </c>
      <c r="G408" s="5" t="s">
        <v>1650</v>
      </c>
    </row>
    <row r="409" spans="1:40" x14ac:dyDescent="0.25">
      <c r="A409" s="5" t="s">
        <v>2653</v>
      </c>
      <c r="B409" s="5" t="s">
        <v>2654</v>
      </c>
      <c r="C409" s="5">
        <v>3.6059999999999999</v>
      </c>
      <c r="D409" s="5" t="s">
        <v>1647</v>
      </c>
      <c r="E409" s="5" t="s">
        <v>1757</v>
      </c>
      <c r="F409" s="5" t="s">
        <v>2655</v>
      </c>
      <c r="G409" s="5" t="s">
        <v>1650</v>
      </c>
    </row>
    <row r="410" spans="1:40" x14ac:dyDescent="0.25">
      <c r="A410" s="5" t="s">
        <v>2656</v>
      </c>
      <c r="B410" s="5" t="s">
        <v>2657</v>
      </c>
      <c r="C410" s="5">
        <v>0.89500000000000002</v>
      </c>
      <c r="D410" s="5" t="s">
        <v>1670</v>
      </c>
      <c r="E410" s="5" t="s">
        <v>2611</v>
      </c>
      <c r="F410" s="5" t="s">
        <v>2658</v>
      </c>
      <c r="G410" s="5" t="s">
        <v>1650</v>
      </c>
      <c r="AC410" s="5" t="s">
        <v>2542</v>
      </c>
      <c r="AF410" s="5" t="s">
        <v>133</v>
      </c>
      <c r="AK410" s="8">
        <v>43012</v>
      </c>
      <c r="AM410" s="5" t="s">
        <v>2659</v>
      </c>
      <c r="AN410" s="5" t="s">
        <v>2660</v>
      </c>
    </row>
    <row r="411" spans="1:40" x14ac:dyDescent="0.25">
      <c r="A411" s="5" t="s">
        <v>2661</v>
      </c>
      <c r="B411" s="5" t="s">
        <v>2662</v>
      </c>
      <c r="C411" s="5">
        <v>4.2389999999999999</v>
      </c>
      <c r="D411" s="5" t="s">
        <v>1638</v>
      </c>
      <c r="E411" s="5" t="s">
        <v>2098</v>
      </c>
      <c r="F411" s="5" t="s">
        <v>2663</v>
      </c>
      <c r="G411" s="5" t="s">
        <v>1650</v>
      </c>
    </row>
    <row r="412" spans="1:40" x14ac:dyDescent="0.25">
      <c r="A412" s="5" t="s">
        <v>2664</v>
      </c>
      <c r="B412" s="5" t="s">
        <v>2665</v>
      </c>
      <c r="C412" s="5">
        <v>3.1230000000000002</v>
      </c>
      <c r="D412" s="5" t="s">
        <v>1647</v>
      </c>
      <c r="E412" s="5" t="s">
        <v>2666</v>
      </c>
      <c r="F412" s="5" t="s">
        <v>2667</v>
      </c>
      <c r="G412" s="5" t="s">
        <v>1650</v>
      </c>
    </row>
    <row r="413" spans="1:40" x14ac:dyDescent="0.25">
      <c r="A413" s="5" t="s">
        <v>2668</v>
      </c>
      <c r="B413" s="5" t="s">
        <v>2669</v>
      </c>
      <c r="C413" s="5">
        <v>10.569000000000001</v>
      </c>
      <c r="D413" s="5" t="s">
        <v>1638</v>
      </c>
      <c r="E413" s="5" t="s">
        <v>2107</v>
      </c>
      <c r="F413" s="9" t="s">
        <v>2670</v>
      </c>
      <c r="G413" s="5" t="s">
        <v>1592</v>
      </c>
    </row>
    <row r="414" spans="1:40" x14ac:dyDescent="0.25">
      <c r="A414" s="5" t="s">
        <v>2671</v>
      </c>
      <c r="B414" s="5" t="s">
        <v>2672</v>
      </c>
      <c r="C414" s="5">
        <v>10.569000000000001</v>
      </c>
      <c r="D414" s="5" t="s">
        <v>1638</v>
      </c>
      <c r="E414" s="5" t="s">
        <v>2107</v>
      </c>
      <c r="F414" s="9" t="s">
        <v>2670</v>
      </c>
      <c r="G414" s="5" t="s">
        <v>1592</v>
      </c>
    </row>
    <row r="415" spans="1:40" x14ac:dyDescent="0.25">
      <c r="A415" s="5" t="s">
        <v>2673</v>
      </c>
      <c r="B415" s="5" t="s">
        <v>2674</v>
      </c>
      <c r="C415" s="5">
        <v>2.5630000000000002</v>
      </c>
      <c r="D415" s="5" t="s">
        <v>1638</v>
      </c>
      <c r="E415" s="5" t="s">
        <v>1666</v>
      </c>
      <c r="F415" s="5" t="s">
        <v>2675</v>
      </c>
      <c r="G415" s="5" t="s">
        <v>1650</v>
      </c>
    </row>
    <row r="416" spans="1:40" x14ac:dyDescent="0.25">
      <c r="A416" s="7" t="s">
        <v>2676</v>
      </c>
      <c r="B416" s="7" t="s">
        <v>2677</v>
      </c>
      <c r="C416" s="7">
        <v>0.28699999999999998</v>
      </c>
      <c r="D416" s="7" t="s">
        <v>1653</v>
      </c>
      <c r="E416" s="7" t="s">
        <v>2295</v>
      </c>
      <c r="F416" s="7" t="s">
        <v>2678</v>
      </c>
      <c r="G416" s="7" t="s">
        <v>1650</v>
      </c>
      <c r="H416" s="7"/>
      <c r="I416" s="7"/>
      <c r="J416" s="7"/>
      <c r="K416" s="7"/>
      <c r="L416" s="7"/>
      <c r="M416" s="7"/>
      <c r="N416" s="7"/>
      <c r="O416" s="7"/>
      <c r="P416" s="7"/>
      <c r="Q416" s="7"/>
      <c r="R416" s="7"/>
      <c r="S416" s="7"/>
    </row>
    <row r="417" spans="1:37" x14ac:dyDescent="0.25">
      <c r="A417" s="5" t="s">
        <v>2679</v>
      </c>
      <c r="B417" s="5" t="s">
        <v>2680</v>
      </c>
      <c r="C417" s="5">
        <v>16.265000000000001</v>
      </c>
      <c r="D417" s="5" t="s">
        <v>1638</v>
      </c>
      <c r="E417" s="5" t="s">
        <v>1687</v>
      </c>
      <c r="F417" s="5" t="s">
        <v>2681</v>
      </c>
      <c r="G417" s="5" t="s">
        <v>1592</v>
      </c>
    </row>
    <row r="418" spans="1:37" x14ac:dyDescent="0.25">
      <c r="A418" s="5" t="s">
        <v>1133</v>
      </c>
      <c r="B418" s="5" t="s">
        <v>1136</v>
      </c>
      <c r="C418" s="5" t="s">
        <v>1682</v>
      </c>
      <c r="D418" s="5" t="s">
        <v>1682</v>
      </c>
      <c r="E418" s="5" t="s">
        <v>1682</v>
      </c>
      <c r="F418" s="5" t="s">
        <v>1682</v>
      </c>
      <c r="G418" s="5" t="s">
        <v>1650</v>
      </c>
    </row>
    <row r="419" spans="1:37" x14ac:dyDescent="0.25">
      <c r="A419" s="5" t="s">
        <v>2682</v>
      </c>
      <c r="B419" s="5" t="s">
        <v>2683</v>
      </c>
      <c r="C419" s="5">
        <v>3.4620000000000002</v>
      </c>
      <c r="D419" s="5" t="s">
        <v>1638</v>
      </c>
      <c r="E419" s="5" t="s">
        <v>1687</v>
      </c>
      <c r="F419" s="5" t="s">
        <v>2684</v>
      </c>
      <c r="G419" s="5" t="s">
        <v>1650</v>
      </c>
    </row>
    <row r="420" spans="1:37" x14ac:dyDescent="0.25">
      <c r="A420" s="5" t="s">
        <v>2685</v>
      </c>
      <c r="B420" s="5" t="s">
        <v>2686</v>
      </c>
      <c r="C420" s="5">
        <v>7.202</v>
      </c>
      <c r="D420" s="5" t="s">
        <v>1638</v>
      </c>
      <c r="E420" s="5" t="s">
        <v>2433</v>
      </c>
      <c r="F420" s="5" t="s">
        <v>2687</v>
      </c>
      <c r="G420" s="5" t="s">
        <v>1592</v>
      </c>
    </row>
    <row r="421" spans="1:37" x14ac:dyDescent="0.25">
      <c r="A421" s="5" t="s">
        <v>2688</v>
      </c>
      <c r="B421" s="5" t="s">
        <v>2689</v>
      </c>
      <c r="C421" s="5">
        <v>5.0629999999999997</v>
      </c>
      <c r="D421" s="5" t="s">
        <v>1638</v>
      </c>
      <c r="E421" s="5" t="s">
        <v>2051</v>
      </c>
      <c r="F421" s="5" t="s">
        <v>2690</v>
      </c>
      <c r="G421" s="5" t="s">
        <v>1650</v>
      </c>
    </row>
    <row r="422" spans="1:37" x14ac:dyDescent="0.25">
      <c r="A422" s="5" t="s">
        <v>2691</v>
      </c>
      <c r="B422" s="5" t="s">
        <v>2692</v>
      </c>
      <c r="C422" s="5">
        <v>2.6880000000000002</v>
      </c>
      <c r="D422" s="5" t="s">
        <v>1647</v>
      </c>
      <c r="E422" s="5" t="s">
        <v>2693</v>
      </c>
      <c r="F422" s="5" t="s">
        <v>2694</v>
      </c>
      <c r="G422" s="5" t="s">
        <v>1650</v>
      </c>
    </row>
    <row r="423" spans="1:37" x14ac:dyDescent="0.25">
      <c r="A423" s="5" t="s">
        <v>4439</v>
      </c>
      <c r="B423" s="5" t="s">
        <v>4442</v>
      </c>
      <c r="C423" s="5">
        <v>3.3319999999999999</v>
      </c>
      <c r="D423" s="5" t="s">
        <v>1638</v>
      </c>
      <c r="E423" s="5" t="s">
        <v>2404</v>
      </c>
      <c r="F423" s="9" t="s">
        <v>4685</v>
      </c>
      <c r="G423" s="5" t="s">
        <v>1650</v>
      </c>
    </row>
    <row r="424" spans="1:37" x14ac:dyDescent="0.25">
      <c r="A424" s="5" t="s">
        <v>2695</v>
      </c>
      <c r="B424" s="5" t="s">
        <v>2696</v>
      </c>
      <c r="C424" s="5">
        <v>3.34</v>
      </c>
      <c r="D424" s="5" t="s">
        <v>1638</v>
      </c>
      <c r="E424" s="5" t="s">
        <v>1705</v>
      </c>
      <c r="F424" s="5" t="s">
        <v>2697</v>
      </c>
      <c r="G424" s="5" t="s">
        <v>1650</v>
      </c>
    </row>
    <row r="425" spans="1:37" x14ac:dyDescent="0.25">
      <c r="A425" s="5" t="s">
        <v>4445</v>
      </c>
      <c r="B425" s="5" t="s">
        <v>4447</v>
      </c>
      <c r="C425" s="5">
        <v>3.6840000000000002</v>
      </c>
      <c r="D425" s="5" t="s">
        <v>1638</v>
      </c>
      <c r="E425" s="5" t="s">
        <v>2445</v>
      </c>
      <c r="F425" s="5" t="s">
        <v>4686</v>
      </c>
      <c r="G425" s="10" t="s">
        <v>1650</v>
      </c>
      <c r="AK425" s="8"/>
    </row>
    <row r="426" spans="1:37" x14ac:dyDescent="0.25">
      <c r="A426" s="5" t="s">
        <v>2698</v>
      </c>
      <c r="B426" s="5" t="s">
        <v>2699</v>
      </c>
      <c r="C426" s="5">
        <v>3.0270000000000001</v>
      </c>
      <c r="D426" s="5" t="s">
        <v>1647</v>
      </c>
      <c r="E426" s="5" t="s">
        <v>2024</v>
      </c>
      <c r="F426" s="5" t="s">
        <v>2700</v>
      </c>
      <c r="G426" s="5" t="s">
        <v>1650</v>
      </c>
    </row>
    <row r="427" spans="1:37" x14ac:dyDescent="0.25">
      <c r="A427" s="5" t="s">
        <v>458</v>
      </c>
      <c r="B427" s="5" t="s">
        <v>461</v>
      </c>
      <c r="C427" s="5">
        <v>3.4390000000000001</v>
      </c>
      <c r="D427" s="5" t="s">
        <v>1638</v>
      </c>
      <c r="E427" s="5" t="s">
        <v>2020</v>
      </c>
      <c r="F427" s="5" t="s">
        <v>4299</v>
      </c>
      <c r="G427" s="5" t="s">
        <v>1650</v>
      </c>
    </row>
    <row r="428" spans="1:37" x14ac:dyDescent="0.25">
      <c r="A428" s="5" t="s">
        <v>2701</v>
      </c>
      <c r="B428" s="5" t="s">
        <v>2702</v>
      </c>
      <c r="C428" s="5">
        <v>4.7160000000000002</v>
      </c>
      <c r="D428" s="5" t="s">
        <v>1638</v>
      </c>
      <c r="E428" s="5" t="s">
        <v>2020</v>
      </c>
      <c r="F428" s="5" t="s">
        <v>2703</v>
      </c>
      <c r="G428" s="5" t="s">
        <v>1650</v>
      </c>
    </row>
    <row r="429" spans="1:37" x14ac:dyDescent="0.25">
      <c r="A429" s="5" t="s">
        <v>2704</v>
      </c>
      <c r="B429" s="5" t="s">
        <v>2705</v>
      </c>
      <c r="C429" s="5">
        <v>0.55900000000000005</v>
      </c>
      <c r="D429" s="5" t="s">
        <v>1653</v>
      </c>
      <c r="E429" s="5" t="s">
        <v>2020</v>
      </c>
      <c r="F429" s="5" t="s">
        <v>2706</v>
      </c>
      <c r="G429" s="5" t="s">
        <v>1650</v>
      </c>
    </row>
    <row r="430" spans="1:37" x14ac:dyDescent="0.25">
      <c r="A430" s="5" t="s">
        <v>2707</v>
      </c>
      <c r="B430" s="5" t="s">
        <v>2708</v>
      </c>
      <c r="C430" s="5">
        <v>3.8940000000000001</v>
      </c>
      <c r="D430" s="5" t="s">
        <v>1638</v>
      </c>
      <c r="E430" s="5" t="s">
        <v>2020</v>
      </c>
      <c r="F430" s="5" t="s">
        <v>2709</v>
      </c>
      <c r="G430" s="5" t="s">
        <v>1650</v>
      </c>
    </row>
    <row r="431" spans="1:37" x14ac:dyDescent="0.25">
      <c r="A431" s="5" t="s">
        <v>2710</v>
      </c>
      <c r="B431" s="5" t="s">
        <v>2711</v>
      </c>
      <c r="C431" s="5">
        <v>4.8730000000000002</v>
      </c>
      <c r="D431" s="5" t="s">
        <v>1638</v>
      </c>
      <c r="E431" s="5" t="s">
        <v>2020</v>
      </c>
      <c r="F431" s="5" t="s">
        <v>2712</v>
      </c>
      <c r="G431" s="5" t="s">
        <v>1650</v>
      </c>
    </row>
    <row r="432" spans="1:37" x14ac:dyDescent="0.25">
      <c r="A432" s="5" t="s">
        <v>2713</v>
      </c>
      <c r="B432" s="5" t="s">
        <v>2714</v>
      </c>
      <c r="C432" s="5">
        <v>2.2120000000000002</v>
      </c>
      <c r="D432" s="5" t="s">
        <v>1670</v>
      </c>
      <c r="E432" s="5" t="s">
        <v>2145</v>
      </c>
      <c r="F432" s="5" t="s">
        <v>2715</v>
      </c>
      <c r="G432" s="5" t="s">
        <v>1650</v>
      </c>
    </row>
    <row r="433" spans="1:68" x14ac:dyDescent="0.25">
      <c r="A433" s="5" t="s">
        <v>2716</v>
      </c>
      <c r="B433" s="5" t="s">
        <v>2717</v>
      </c>
      <c r="C433" s="5">
        <v>3.1389999999999998</v>
      </c>
      <c r="D433" s="5" t="s">
        <v>1647</v>
      </c>
      <c r="E433" s="5" t="s">
        <v>2020</v>
      </c>
      <c r="F433" s="5" t="s">
        <v>2718</v>
      </c>
      <c r="G433" s="5" t="s">
        <v>1650</v>
      </c>
    </row>
    <row r="434" spans="1:68" x14ac:dyDescent="0.25">
      <c r="A434" s="5" t="s">
        <v>2719</v>
      </c>
      <c r="B434" s="5" t="s">
        <v>2720</v>
      </c>
      <c r="C434" s="5">
        <v>3.27</v>
      </c>
      <c r="D434" s="5" t="s">
        <v>1647</v>
      </c>
      <c r="E434" s="5" t="s">
        <v>1997</v>
      </c>
      <c r="F434" s="5" t="s">
        <v>2721</v>
      </c>
      <c r="G434" s="5" t="s">
        <v>1650</v>
      </c>
    </row>
    <row r="435" spans="1:68" x14ac:dyDescent="0.25">
      <c r="A435" s="5" t="s">
        <v>390</v>
      </c>
      <c r="B435" s="5" t="s">
        <v>393</v>
      </c>
      <c r="C435" s="5">
        <v>2.246</v>
      </c>
      <c r="D435" s="5" t="s">
        <v>1670</v>
      </c>
      <c r="E435" s="5" t="s">
        <v>1654</v>
      </c>
      <c r="F435" s="5" t="s">
        <v>2722</v>
      </c>
      <c r="G435" s="5" t="s">
        <v>1650</v>
      </c>
    </row>
    <row r="436" spans="1:68" x14ac:dyDescent="0.25">
      <c r="A436" s="5" t="s">
        <v>1588</v>
      </c>
      <c r="B436" s="5" t="s">
        <v>1542</v>
      </c>
      <c r="C436" s="5">
        <v>2.246</v>
      </c>
      <c r="D436" s="5" t="s">
        <v>1670</v>
      </c>
      <c r="E436" s="5" t="s">
        <v>1654</v>
      </c>
      <c r="F436" s="5" t="s">
        <v>2722</v>
      </c>
      <c r="G436" s="5" t="s">
        <v>1650</v>
      </c>
    </row>
    <row r="437" spans="1:68" x14ac:dyDescent="0.25">
      <c r="A437" s="5" t="s">
        <v>2723</v>
      </c>
      <c r="B437" s="5" t="s">
        <v>2724</v>
      </c>
      <c r="C437" s="5">
        <v>3.149</v>
      </c>
      <c r="D437" s="5" t="s">
        <v>1647</v>
      </c>
      <c r="E437" s="5" t="s">
        <v>2098</v>
      </c>
      <c r="F437" s="5" t="s">
        <v>2725</v>
      </c>
      <c r="G437" s="5" t="s">
        <v>1650</v>
      </c>
    </row>
    <row r="438" spans="1:68" x14ac:dyDescent="0.25">
      <c r="A438" s="5" t="s">
        <v>2726</v>
      </c>
      <c r="B438" s="5" t="s">
        <v>2727</v>
      </c>
      <c r="C438" s="5">
        <v>1.66</v>
      </c>
      <c r="D438" s="5" t="s">
        <v>1670</v>
      </c>
      <c r="E438" s="5" t="s">
        <v>1785</v>
      </c>
      <c r="F438" s="5" t="s">
        <v>2728</v>
      </c>
      <c r="G438" s="5" t="s">
        <v>1650</v>
      </c>
    </row>
    <row r="439" spans="1:68" x14ac:dyDescent="0.25">
      <c r="A439" s="7" t="s">
        <v>2729</v>
      </c>
      <c r="B439" s="7" t="s">
        <v>2730</v>
      </c>
      <c r="C439" s="7">
        <v>1.804</v>
      </c>
      <c r="D439" s="7" t="s">
        <v>1647</v>
      </c>
      <c r="E439" s="7" t="s">
        <v>2731</v>
      </c>
      <c r="F439" s="7" t="s">
        <v>2732</v>
      </c>
      <c r="G439" s="7" t="s">
        <v>1650</v>
      </c>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row>
    <row r="440" spans="1:68" x14ac:dyDescent="0.25">
      <c r="A440" s="5" t="s">
        <v>2733</v>
      </c>
      <c r="B440" s="5" t="s">
        <v>2734</v>
      </c>
      <c r="C440" s="5" t="s">
        <v>1682</v>
      </c>
      <c r="D440" s="5" t="s">
        <v>1682</v>
      </c>
      <c r="E440" s="5" t="s">
        <v>1682</v>
      </c>
      <c r="F440" s="5" t="s">
        <v>1682</v>
      </c>
      <c r="G440" s="5" t="s">
        <v>1650</v>
      </c>
    </row>
    <row r="441" spans="1:68" x14ac:dyDescent="0.25">
      <c r="A441" s="5" t="s">
        <v>2735</v>
      </c>
      <c r="B441" s="5" t="s">
        <v>2736</v>
      </c>
      <c r="C441" s="5">
        <v>3.9020000000000001</v>
      </c>
      <c r="D441" s="5" t="s">
        <v>1647</v>
      </c>
      <c r="E441" s="5" t="s">
        <v>2016</v>
      </c>
      <c r="F441" s="5" t="s">
        <v>2737</v>
      </c>
      <c r="G441" s="5" t="s">
        <v>1650</v>
      </c>
    </row>
    <row r="442" spans="1:68" x14ac:dyDescent="0.25">
      <c r="A442" s="5" t="s">
        <v>2738</v>
      </c>
      <c r="B442" s="5" t="s">
        <v>2739</v>
      </c>
      <c r="C442" s="5">
        <v>3.2469999999999999</v>
      </c>
      <c r="D442" s="5" t="s">
        <v>1638</v>
      </c>
      <c r="E442" s="5" t="s">
        <v>2565</v>
      </c>
      <c r="F442" s="5" t="s">
        <v>2740</v>
      </c>
      <c r="G442" s="5" t="s">
        <v>1650</v>
      </c>
    </row>
    <row r="443" spans="1:68" x14ac:dyDescent="0.25">
      <c r="A443" s="5" t="s">
        <v>2741</v>
      </c>
      <c r="B443" s="5" t="s">
        <v>2742</v>
      </c>
      <c r="C443" s="5">
        <v>2.0390000000000001</v>
      </c>
      <c r="D443" s="5" t="s">
        <v>1647</v>
      </c>
      <c r="E443" s="5" t="s">
        <v>2565</v>
      </c>
      <c r="F443" s="5" t="s">
        <v>2743</v>
      </c>
      <c r="G443" s="5" t="s">
        <v>1650</v>
      </c>
    </row>
    <row r="444" spans="1:68" x14ac:dyDescent="0.25">
      <c r="A444" s="5" t="s">
        <v>4451</v>
      </c>
      <c r="B444" s="5" t="s">
        <v>4454</v>
      </c>
      <c r="C444" s="5">
        <v>3.496</v>
      </c>
      <c r="D444" s="5" t="s">
        <v>1638</v>
      </c>
      <c r="E444" s="5" t="s">
        <v>3260</v>
      </c>
      <c r="F444" s="5" t="s">
        <v>4687</v>
      </c>
      <c r="G444" s="5" t="s">
        <v>1592</v>
      </c>
    </row>
    <row r="445" spans="1:68" x14ac:dyDescent="0.25">
      <c r="A445" s="5" t="s">
        <v>2744</v>
      </c>
      <c r="B445" s="5" t="s">
        <v>2745</v>
      </c>
      <c r="C445" s="5">
        <v>5.6059999999999999</v>
      </c>
      <c r="D445" s="5" t="s">
        <v>1638</v>
      </c>
      <c r="E445" s="5" t="s">
        <v>1877</v>
      </c>
      <c r="F445" s="5" t="s">
        <v>2746</v>
      </c>
      <c r="G445" s="5" t="s">
        <v>1650</v>
      </c>
    </row>
    <row r="446" spans="1:68" x14ac:dyDescent="0.25">
      <c r="A446" s="5" t="s">
        <v>377</v>
      </c>
      <c r="B446" s="5" t="s">
        <v>380</v>
      </c>
      <c r="C446" s="5">
        <v>4.5039999999999996</v>
      </c>
      <c r="D446" s="5" t="s">
        <v>1638</v>
      </c>
      <c r="E446" s="5" t="s">
        <v>1705</v>
      </c>
      <c r="F446" s="5" t="s">
        <v>2747</v>
      </c>
      <c r="G446" s="5" t="s">
        <v>1650</v>
      </c>
    </row>
    <row r="447" spans="1:68" x14ac:dyDescent="0.25">
      <c r="A447" s="5" t="s">
        <v>2748</v>
      </c>
      <c r="B447" s="5" t="s">
        <v>2749</v>
      </c>
      <c r="C447" s="5" t="s">
        <v>1682</v>
      </c>
      <c r="D447" s="5" t="s">
        <v>1682</v>
      </c>
      <c r="E447" s="5" t="s">
        <v>1682</v>
      </c>
      <c r="F447" s="5" t="s">
        <v>1682</v>
      </c>
      <c r="G447" s="5" t="s">
        <v>1650</v>
      </c>
      <c r="AK447" s="8"/>
    </row>
    <row r="448" spans="1:68" x14ac:dyDescent="0.25">
      <c r="A448" s="5" t="s">
        <v>1371</v>
      </c>
      <c r="B448" s="5" t="s">
        <v>1374</v>
      </c>
      <c r="C448" s="5">
        <v>6.4290000000000003</v>
      </c>
      <c r="D448" s="5" t="s">
        <v>1638</v>
      </c>
      <c r="E448" s="5" t="s">
        <v>1997</v>
      </c>
      <c r="F448" s="5" t="s">
        <v>2750</v>
      </c>
      <c r="G448" s="5" t="s">
        <v>1650</v>
      </c>
    </row>
    <row r="449" spans="1:40" x14ac:dyDescent="0.25">
      <c r="A449" s="5" t="s">
        <v>2751</v>
      </c>
      <c r="B449" s="5" t="s">
        <v>2752</v>
      </c>
      <c r="C449" s="5" t="s">
        <v>1682</v>
      </c>
      <c r="D449" s="5" t="s">
        <v>1682</v>
      </c>
      <c r="E449" s="5" t="s">
        <v>1682</v>
      </c>
      <c r="F449" s="5" t="s">
        <v>1682</v>
      </c>
      <c r="G449" s="5" t="s">
        <v>1650</v>
      </c>
    </row>
    <row r="450" spans="1:40" x14ac:dyDescent="0.25">
      <c r="A450" s="5" t="s">
        <v>2753</v>
      </c>
      <c r="B450" s="5" t="s">
        <v>2754</v>
      </c>
      <c r="C450" s="5">
        <v>4.7060000000000004</v>
      </c>
      <c r="D450" s="5" t="s">
        <v>1638</v>
      </c>
      <c r="E450" s="5" t="s">
        <v>2094</v>
      </c>
      <c r="F450" s="5" t="s">
        <v>2755</v>
      </c>
      <c r="G450" s="5" t="s">
        <v>1650</v>
      </c>
    </row>
    <row r="451" spans="1:40" x14ac:dyDescent="0.25">
      <c r="A451" s="5" t="s">
        <v>2756</v>
      </c>
      <c r="B451" s="5" t="s">
        <v>2757</v>
      </c>
      <c r="C451" s="5">
        <v>5.0759999999999996</v>
      </c>
      <c r="D451" s="5" t="s">
        <v>1638</v>
      </c>
      <c r="E451" s="5" t="s">
        <v>2131</v>
      </c>
      <c r="F451" s="5" t="s">
        <v>2758</v>
      </c>
      <c r="G451" s="5" t="s">
        <v>1650</v>
      </c>
    </row>
    <row r="452" spans="1:40" x14ac:dyDescent="0.25">
      <c r="A452" s="5" t="s">
        <v>2759</v>
      </c>
      <c r="B452" s="5" t="s">
        <v>2760</v>
      </c>
      <c r="C452" s="5">
        <v>3.0049999999999999</v>
      </c>
      <c r="D452" s="5" t="s">
        <v>1647</v>
      </c>
      <c r="E452" s="5" t="s">
        <v>2260</v>
      </c>
      <c r="F452" s="5" t="s">
        <v>2761</v>
      </c>
      <c r="G452" s="5" t="s">
        <v>1650</v>
      </c>
    </row>
    <row r="453" spans="1:40" x14ac:dyDescent="0.25">
      <c r="A453" s="5" t="s">
        <v>2762</v>
      </c>
      <c r="B453" s="5" t="s">
        <v>2763</v>
      </c>
      <c r="C453" s="5">
        <v>3.2669999999999999</v>
      </c>
      <c r="D453" s="5" t="s">
        <v>1638</v>
      </c>
      <c r="E453" s="5" t="s">
        <v>2764</v>
      </c>
      <c r="F453" s="5" t="s">
        <v>2765</v>
      </c>
      <c r="G453" s="5" t="s">
        <v>1592</v>
      </c>
    </row>
    <row r="454" spans="1:40" x14ac:dyDescent="0.25">
      <c r="A454" s="5" t="s">
        <v>2766</v>
      </c>
      <c r="B454" s="5" t="s">
        <v>2767</v>
      </c>
      <c r="C454" s="5">
        <v>4.4000000000000004</v>
      </c>
      <c r="D454" s="5" t="s">
        <v>1638</v>
      </c>
      <c r="E454" s="5" t="s">
        <v>2180</v>
      </c>
      <c r="F454" s="5" t="s">
        <v>2768</v>
      </c>
      <c r="G454" s="5" t="s">
        <v>1650</v>
      </c>
    </row>
    <row r="455" spans="1:40" x14ac:dyDescent="0.25">
      <c r="A455" s="5" t="s">
        <v>2769</v>
      </c>
      <c r="B455" s="5" t="s">
        <v>2770</v>
      </c>
      <c r="C455" s="5">
        <v>4.1340000000000003</v>
      </c>
      <c r="D455" s="5" t="s">
        <v>1638</v>
      </c>
      <c r="E455" s="5" t="s">
        <v>2771</v>
      </c>
      <c r="F455" s="5" t="s">
        <v>2772</v>
      </c>
      <c r="G455" s="5" t="s">
        <v>1650</v>
      </c>
    </row>
    <row r="456" spans="1:40" x14ac:dyDescent="0.25">
      <c r="A456" s="5" t="s">
        <v>2773</v>
      </c>
      <c r="B456" s="5" t="s">
        <v>2774</v>
      </c>
      <c r="C456" s="5">
        <v>2.323</v>
      </c>
      <c r="D456" s="5" t="s">
        <v>1647</v>
      </c>
      <c r="E456" s="5" t="s">
        <v>2775</v>
      </c>
      <c r="F456" s="5" t="s">
        <v>2776</v>
      </c>
      <c r="G456" s="5" t="s">
        <v>1650</v>
      </c>
    </row>
    <row r="457" spans="1:40" x14ac:dyDescent="0.25">
      <c r="A457" s="5" t="s">
        <v>2777</v>
      </c>
      <c r="B457" s="5" t="s">
        <v>2778</v>
      </c>
      <c r="C457" s="5" t="s">
        <v>1682</v>
      </c>
      <c r="D457" s="5" t="s">
        <v>1682</v>
      </c>
      <c r="E457" s="5" t="s">
        <v>1682</v>
      </c>
      <c r="F457" s="5" t="s">
        <v>1682</v>
      </c>
      <c r="G457" s="5" t="s">
        <v>1650</v>
      </c>
    </row>
    <row r="458" spans="1:40" x14ac:dyDescent="0.25">
      <c r="A458" s="5" t="s">
        <v>2779</v>
      </c>
      <c r="B458" s="5" t="s">
        <v>2780</v>
      </c>
      <c r="C458" s="5" t="s">
        <v>1682</v>
      </c>
      <c r="D458" s="5" t="s">
        <v>1682</v>
      </c>
      <c r="E458" s="5" t="s">
        <v>1682</v>
      </c>
      <c r="F458" s="5" t="s">
        <v>1682</v>
      </c>
      <c r="G458" s="5" t="s">
        <v>1650</v>
      </c>
      <c r="AC458" s="5" t="s">
        <v>2479</v>
      </c>
      <c r="AF458" s="5" t="s">
        <v>133</v>
      </c>
      <c r="AK458" s="8">
        <v>42914</v>
      </c>
      <c r="AM458" s="5" t="s">
        <v>2781</v>
      </c>
      <c r="AN458" s="5" t="s">
        <v>2782</v>
      </c>
    </row>
    <row r="459" spans="1:40" x14ac:dyDescent="0.25">
      <c r="A459" s="5" t="s">
        <v>2783</v>
      </c>
      <c r="B459" s="5" t="s">
        <v>2784</v>
      </c>
      <c r="C459" s="5">
        <v>3.556</v>
      </c>
      <c r="D459" s="5" t="s">
        <v>1638</v>
      </c>
      <c r="E459" s="5" t="s">
        <v>2785</v>
      </c>
      <c r="F459" s="5" t="s">
        <v>2786</v>
      </c>
      <c r="G459" s="5" t="s">
        <v>1650</v>
      </c>
    </row>
    <row r="460" spans="1:40" x14ac:dyDescent="0.25">
      <c r="A460" s="5" t="s">
        <v>2787</v>
      </c>
      <c r="B460" s="5" t="s">
        <v>1280</v>
      </c>
      <c r="C460" s="5">
        <v>2.1309999999999998</v>
      </c>
      <c r="D460" s="5" t="s">
        <v>1670</v>
      </c>
      <c r="E460" s="5" t="s">
        <v>1884</v>
      </c>
      <c r="F460" s="5" t="s">
        <v>2788</v>
      </c>
      <c r="G460" s="5" t="s">
        <v>1650</v>
      </c>
    </row>
    <row r="461" spans="1:40" x14ac:dyDescent="0.25">
      <c r="A461" s="5" t="s">
        <v>2789</v>
      </c>
      <c r="B461" s="5" t="s">
        <v>2790</v>
      </c>
      <c r="C461" s="5">
        <v>0.95799999999999996</v>
      </c>
      <c r="D461" s="5" t="s">
        <v>1653</v>
      </c>
      <c r="E461" s="5" t="s">
        <v>2791</v>
      </c>
      <c r="F461" s="5" t="s">
        <v>2792</v>
      </c>
      <c r="G461" s="5" t="s">
        <v>1650</v>
      </c>
    </row>
    <row r="462" spans="1:40" x14ac:dyDescent="0.25">
      <c r="A462" s="5" t="s">
        <v>2793</v>
      </c>
      <c r="B462" s="5" t="s">
        <v>2794</v>
      </c>
      <c r="C462" s="5" t="s">
        <v>1682</v>
      </c>
      <c r="D462" s="5" t="s">
        <v>1682</v>
      </c>
      <c r="E462" s="5" t="s">
        <v>1682</v>
      </c>
      <c r="F462" s="5" t="s">
        <v>1682</v>
      </c>
      <c r="G462" s="5" t="s">
        <v>1650</v>
      </c>
    </row>
    <row r="463" spans="1:40" x14ac:dyDescent="0.25">
      <c r="A463" s="7" t="s">
        <v>2795</v>
      </c>
      <c r="B463" s="7" t="s">
        <v>2796</v>
      </c>
      <c r="C463" s="7">
        <v>0.312</v>
      </c>
      <c r="D463" s="7" t="s">
        <v>1653</v>
      </c>
      <c r="E463" s="7" t="s">
        <v>2797</v>
      </c>
      <c r="F463" s="7" t="s">
        <v>2798</v>
      </c>
      <c r="G463" s="7" t="s">
        <v>1650</v>
      </c>
      <c r="H463" s="7"/>
      <c r="I463" s="7"/>
      <c r="J463" s="7"/>
      <c r="K463" s="7"/>
      <c r="L463" s="7"/>
      <c r="M463" s="7"/>
      <c r="N463" s="7"/>
      <c r="O463" s="7"/>
      <c r="P463" s="7"/>
      <c r="Q463" s="7"/>
      <c r="R463" s="7"/>
      <c r="S463" s="7"/>
    </row>
    <row r="464" spans="1:40" x14ac:dyDescent="0.25">
      <c r="A464" s="5" t="s">
        <v>2799</v>
      </c>
      <c r="B464" s="5" t="s">
        <v>2800</v>
      </c>
      <c r="C464" s="5">
        <v>1.768</v>
      </c>
      <c r="D464" s="5" t="s">
        <v>1670</v>
      </c>
      <c r="E464" s="5" t="s">
        <v>1849</v>
      </c>
      <c r="F464" s="5" t="s">
        <v>2801</v>
      </c>
      <c r="G464" s="5" t="s">
        <v>1650</v>
      </c>
    </row>
    <row r="465" spans="1:19" x14ac:dyDescent="0.25">
      <c r="A465" s="5" t="s">
        <v>2802</v>
      </c>
      <c r="B465" s="5" t="s">
        <v>2803</v>
      </c>
      <c r="C465" s="5">
        <v>1.768</v>
      </c>
      <c r="D465" s="5" t="s">
        <v>1670</v>
      </c>
      <c r="E465" s="5" t="s">
        <v>1849</v>
      </c>
      <c r="F465" s="5" t="s">
        <v>2801</v>
      </c>
      <c r="G465" s="5" t="s">
        <v>1650</v>
      </c>
    </row>
    <row r="466" spans="1:19" x14ac:dyDescent="0.25">
      <c r="A466" s="5" t="s">
        <v>2804</v>
      </c>
      <c r="B466" s="5" t="s">
        <v>2805</v>
      </c>
      <c r="C466" s="5">
        <v>5.4539999999999997</v>
      </c>
      <c r="D466" s="5" t="s">
        <v>1638</v>
      </c>
      <c r="E466" s="5" t="s">
        <v>2184</v>
      </c>
      <c r="F466" s="5" t="s">
        <v>2806</v>
      </c>
      <c r="G466" s="5" t="s">
        <v>1650</v>
      </c>
    </row>
    <row r="467" spans="1:19" x14ac:dyDescent="0.25">
      <c r="A467" s="5" t="s">
        <v>2807</v>
      </c>
      <c r="B467" s="5" t="s">
        <v>2808</v>
      </c>
      <c r="C467" s="5">
        <v>0.91700000000000004</v>
      </c>
      <c r="D467" s="5" t="s">
        <v>1653</v>
      </c>
      <c r="E467" s="5" t="s">
        <v>1778</v>
      </c>
      <c r="F467" s="5" t="s">
        <v>2809</v>
      </c>
      <c r="G467" s="5" t="s">
        <v>1650</v>
      </c>
    </row>
    <row r="468" spans="1:19" x14ac:dyDescent="0.25">
      <c r="A468" s="5" t="s">
        <v>2810</v>
      </c>
      <c r="B468" s="5" t="s">
        <v>2811</v>
      </c>
      <c r="C468" s="5">
        <v>18.391999999999999</v>
      </c>
      <c r="D468" s="5" t="s">
        <v>1638</v>
      </c>
      <c r="E468" s="5" t="s">
        <v>2812</v>
      </c>
      <c r="F468" s="5" t="s">
        <v>2813</v>
      </c>
      <c r="G468" s="5" t="s">
        <v>1592</v>
      </c>
    </row>
    <row r="469" spans="1:19" x14ac:dyDescent="0.25">
      <c r="A469" s="5" t="s">
        <v>2814</v>
      </c>
      <c r="B469" s="5" t="s">
        <v>2815</v>
      </c>
      <c r="C469" s="5">
        <v>2.2789999999999999</v>
      </c>
      <c r="D469" s="5" t="s">
        <v>1670</v>
      </c>
      <c r="E469" s="5" t="s">
        <v>2666</v>
      </c>
      <c r="F469" s="5" t="s">
        <v>2816</v>
      </c>
      <c r="G469" s="5" t="s">
        <v>1650</v>
      </c>
    </row>
    <row r="470" spans="1:19" x14ac:dyDescent="0.25">
      <c r="A470" s="7" t="s">
        <v>2817</v>
      </c>
      <c r="B470" s="7" t="s">
        <v>2818</v>
      </c>
      <c r="C470" s="7">
        <v>0.23599999999999999</v>
      </c>
      <c r="D470" s="7" t="s">
        <v>1653</v>
      </c>
      <c r="E470" s="7" t="s">
        <v>1785</v>
      </c>
      <c r="F470" s="7" t="s">
        <v>2819</v>
      </c>
      <c r="G470" s="7" t="s">
        <v>1650</v>
      </c>
      <c r="H470" s="7"/>
      <c r="I470" s="7"/>
      <c r="J470" s="7"/>
      <c r="K470" s="7"/>
      <c r="L470" s="7"/>
      <c r="M470" s="7"/>
      <c r="N470" s="7"/>
      <c r="O470" s="7"/>
      <c r="P470" s="7"/>
      <c r="Q470" s="7"/>
      <c r="R470" s="7"/>
      <c r="S470" s="7"/>
    </row>
    <row r="471" spans="1:19" x14ac:dyDescent="0.25">
      <c r="A471" s="5" t="s">
        <v>2820</v>
      </c>
      <c r="B471" s="5" t="s">
        <v>2821</v>
      </c>
      <c r="C471" s="5">
        <v>1.8839999999999999</v>
      </c>
      <c r="D471" s="5" t="s">
        <v>1647</v>
      </c>
      <c r="E471" s="5" t="s">
        <v>2822</v>
      </c>
      <c r="F471" s="5" t="s">
        <v>2823</v>
      </c>
      <c r="G471" s="5" t="s">
        <v>1650</v>
      </c>
    </row>
    <row r="472" spans="1:19" x14ac:dyDescent="0.25">
      <c r="A472" s="5" t="s">
        <v>2824</v>
      </c>
      <c r="B472" s="5" t="s">
        <v>2825</v>
      </c>
      <c r="C472" s="5">
        <v>1.147</v>
      </c>
      <c r="D472" s="5" t="s">
        <v>1653</v>
      </c>
      <c r="E472" s="5" t="s">
        <v>1785</v>
      </c>
      <c r="F472" s="5" t="s">
        <v>2826</v>
      </c>
      <c r="G472" s="5" t="s">
        <v>1650</v>
      </c>
    </row>
    <row r="473" spans="1:19" x14ac:dyDescent="0.25">
      <c r="A473" s="5" t="s">
        <v>1221</v>
      </c>
      <c r="B473" s="5" t="s">
        <v>1224</v>
      </c>
      <c r="C473" s="5">
        <v>8.2289999999999992</v>
      </c>
      <c r="D473" s="5" t="s">
        <v>1638</v>
      </c>
      <c r="E473" s="5" t="s">
        <v>1785</v>
      </c>
      <c r="F473" s="5" t="s">
        <v>2827</v>
      </c>
      <c r="G473" s="5" t="s">
        <v>1592</v>
      </c>
    </row>
    <row r="474" spans="1:19" x14ac:dyDescent="0.25">
      <c r="A474" s="5" t="s">
        <v>1244</v>
      </c>
      <c r="B474" s="5" t="s">
        <v>1225</v>
      </c>
      <c r="C474" s="5">
        <v>8.2289999999999992</v>
      </c>
      <c r="D474" s="5" t="s">
        <v>1638</v>
      </c>
      <c r="E474" s="5" t="s">
        <v>1785</v>
      </c>
      <c r="F474" s="5" t="s">
        <v>2827</v>
      </c>
      <c r="G474" s="5" t="s">
        <v>1592</v>
      </c>
    </row>
    <row r="475" spans="1:19" x14ac:dyDescent="0.25">
      <c r="A475" s="5" t="s">
        <v>2828</v>
      </c>
      <c r="B475" s="5" t="s">
        <v>2829</v>
      </c>
      <c r="C475" s="5">
        <v>7.0709999999999997</v>
      </c>
      <c r="D475" s="5" t="s">
        <v>1638</v>
      </c>
      <c r="E475" s="5" t="s">
        <v>1785</v>
      </c>
      <c r="F475" s="5" t="s">
        <v>2830</v>
      </c>
      <c r="G475" s="5" t="s">
        <v>1592</v>
      </c>
    </row>
    <row r="476" spans="1:19" x14ac:dyDescent="0.25">
      <c r="A476" s="5" t="s">
        <v>2831</v>
      </c>
      <c r="B476" s="5" t="s">
        <v>2832</v>
      </c>
      <c r="C476" s="5">
        <v>11.922000000000001</v>
      </c>
      <c r="D476" s="5" t="s">
        <v>1638</v>
      </c>
      <c r="E476" s="5" t="s">
        <v>1785</v>
      </c>
      <c r="F476" s="5" t="s">
        <v>2833</v>
      </c>
      <c r="G476" s="5" t="s">
        <v>1592</v>
      </c>
    </row>
    <row r="477" spans="1:19" x14ac:dyDescent="0.25">
      <c r="A477" s="5" t="s">
        <v>2834</v>
      </c>
      <c r="B477" s="5" t="s">
        <v>2835</v>
      </c>
      <c r="C477" s="5">
        <v>2.351</v>
      </c>
      <c r="D477" s="5" t="s">
        <v>1670</v>
      </c>
      <c r="E477" s="5" t="s">
        <v>1709</v>
      </c>
      <c r="F477" s="5" t="s">
        <v>2836</v>
      </c>
      <c r="G477" s="5" t="s">
        <v>1650</v>
      </c>
    </row>
    <row r="478" spans="1:19" x14ac:dyDescent="0.25">
      <c r="A478" s="5" t="s">
        <v>2837</v>
      </c>
      <c r="B478" s="5" t="s">
        <v>2838</v>
      </c>
      <c r="C478" s="5">
        <v>6.2</v>
      </c>
      <c r="D478" s="5" t="s">
        <v>1638</v>
      </c>
      <c r="E478" s="5" t="s">
        <v>2260</v>
      </c>
      <c r="F478" s="5" t="s">
        <v>2839</v>
      </c>
      <c r="G478" s="5" t="s">
        <v>1592</v>
      </c>
    </row>
    <row r="479" spans="1:19" x14ac:dyDescent="0.25">
      <c r="A479" s="5" t="s">
        <v>4461</v>
      </c>
      <c r="B479" s="5" t="s">
        <v>4463</v>
      </c>
      <c r="C479" s="5">
        <v>6.2</v>
      </c>
      <c r="D479" s="5" t="s">
        <v>1638</v>
      </c>
      <c r="E479" s="5" t="s">
        <v>2260</v>
      </c>
      <c r="F479" s="5" t="s">
        <v>2839</v>
      </c>
      <c r="G479" s="5" t="s">
        <v>1592</v>
      </c>
    </row>
    <row r="480" spans="1:19" x14ac:dyDescent="0.25">
      <c r="A480" s="5" t="s">
        <v>2840</v>
      </c>
      <c r="B480" s="5" t="s">
        <v>2841</v>
      </c>
      <c r="C480" s="5">
        <v>16.658000000000001</v>
      </c>
      <c r="D480" s="5" t="s">
        <v>1638</v>
      </c>
      <c r="E480" s="5" t="s">
        <v>2812</v>
      </c>
      <c r="F480" s="5" t="s">
        <v>2842</v>
      </c>
      <c r="G480" s="5" t="s">
        <v>1592</v>
      </c>
    </row>
    <row r="481" spans="1:7" x14ac:dyDescent="0.25">
      <c r="A481" s="5" t="s">
        <v>2843</v>
      </c>
      <c r="B481" s="5" t="s">
        <v>2844</v>
      </c>
      <c r="C481" s="5">
        <v>1.415</v>
      </c>
      <c r="D481" s="5" t="s">
        <v>1653</v>
      </c>
      <c r="E481" s="5" t="s">
        <v>1662</v>
      </c>
      <c r="F481" s="5" t="s">
        <v>2845</v>
      </c>
      <c r="G481" s="5" t="s">
        <v>1650</v>
      </c>
    </row>
    <row r="482" spans="1:7" x14ac:dyDescent="0.25">
      <c r="A482" s="5" t="s">
        <v>2846</v>
      </c>
      <c r="B482" s="5" t="s">
        <v>2847</v>
      </c>
      <c r="C482" s="5">
        <v>1.415</v>
      </c>
      <c r="D482" s="5" t="s">
        <v>1653</v>
      </c>
      <c r="E482" s="5" t="s">
        <v>1662</v>
      </c>
      <c r="F482" s="5" t="s">
        <v>2845</v>
      </c>
      <c r="G482" s="5" t="s">
        <v>1650</v>
      </c>
    </row>
    <row r="483" spans="1:7" x14ac:dyDescent="0.25">
      <c r="A483" s="5" t="s">
        <v>2848</v>
      </c>
      <c r="B483" s="5" t="s">
        <v>2849</v>
      </c>
      <c r="C483" s="5">
        <v>4.9589999999999996</v>
      </c>
      <c r="D483" s="5" t="s">
        <v>1638</v>
      </c>
      <c r="E483" s="5" t="s">
        <v>1662</v>
      </c>
      <c r="F483" s="5" t="s">
        <v>2850</v>
      </c>
      <c r="G483" s="5" t="s">
        <v>1592</v>
      </c>
    </row>
    <row r="484" spans="1:7" x14ac:dyDescent="0.25">
      <c r="A484" s="5" t="s">
        <v>2851</v>
      </c>
      <c r="B484" s="5" t="s">
        <v>2852</v>
      </c>
      <c r="C484" s="5">
        <v>7.702</v>
      </c>
      <c r="D484" s="5" t="s">
        <v>1638</v>
      </c>
      <c r="E484" s="5" t="s">
        <v>1654</v>
      </c>
      <c r="F484" s="5" t="s">
        <v>2853</v>
      </c>
      <c r="G484" s="5" t="s">
        <v>1592</v>
      </c>
    </row>
    <row r="485" spans="1:7" x14ac:dyDescent="0.25">
      <c r="A485" s="5" t="s">
        <v>363</v>
      </c>
      <c r="B485" s="5" t="s">
        <v>365</v>
      </c>
      <c r="C485" s="5">
        <v>3.569</v>
      </c>
      <c r="D485" s="5" t="s">
        <v>1647</v>
      </c>
      <c r="E485" s="5" t="s">
        <v>2066</v>
      </c>
      <c r="F485" s="5" t="s">
        <v>2854</v>
      </c>
      <c r="G485" s="5" t="s">
        <v>1650</v>
      </c>
    </row>
    <row r="486" spans="1:7" x14ac:dyDescent="0.25">
      <c r="A486" s="5" t="s">
        <v>2855</v>
      </c>
      <c r="B486" s="5" t="s">
        <v>2856</v>
      </c>
      <c r="C486" s="5">
        <v>3.569</v>
      </c>
      <c r="D486" s="5" t="s">
        <v>1647</v>
      </c>
      <c r="E486" s="5" t="s">
        <v>2066</v>
      </c>
      <c r="F486" s="5" t="s">
        <v>2854</v>
      </c>
      <c r="G486" s="5" t="s">
        <v>1650</v>
      </c>
    </row>
    <row r="487" spans="1:7" x14ac:dyDescent="0.25">
      <c r="A487" s="5" t="s">
        <v>2857</v>
      </c>
      <c r="B487" s="5" t="s">
        <v>2858</v>
      </c>
      <c r="C487" s="5">
        <v>2.8159999999999998</v>
      </c>
      <c r="D487" s="5" t="s">
        <v>1647</v>
      </c>
      <c r="E487" s="5" t="s">
        <v>2098</v>
      </c>
      <c r="F487" s="5" t="s">
        <v>2859</v>
      </c>
      <c r="G487" s="5" t="s">
        <v>1650</v>
      </c>
    </row>
    <row r="488" spans="1:7" x14ac:dyDescent="0.25">
      <c r="A488" s="5" t="s">
        <v>2860</v>
      </c>
      <c r="B488" s="5" t="s">
        <v>2861</v>
      </c>
      <c r="C488" s="5">
        <v>2.5409999999999999</v>
      </c>
      <c r="D488" s="5" t="s">
        <v>1647</v>
      </c>
      <c r="E488" s="5" t="s">
        <v>1849</v>
      </c>
      <c r="F488" s="5" t="s">
        <v>2862</v>
      </c>
      <c r="G488" s="5" t="s">
        <v>1650</v>
      </c>
    </row>
    <row r="489" spans="1:7" x14ac:dyDescent="0.25">
      <c r="A489" s="5" t="s">
        <v>2863</v>
      </c>
      <c r="B489" s="5" t="s">
        <v>2864</v>
      </c>
      <c r="C489" s="5">
        <v>2.9060000000000001</v>
      </c>
      <c r="D489" s="5" t="s">
        <v>1638</v>
      </c>
      <c r="E489" s="5" t="s">
        <v>2865</v>
      </c>
      <c r="F489" s="5" t="s">
        <v>2866</v>
      </c>
      <c r="G489" s="5" t="s">
        <v>1592</v>
      </c>
    </row>
    <row r="490" spans="1:7" x14ac:dyDescent="0.25">
      <c r="A490" s="5" t="s">
        <v>1334</v>
      </c>
      <c r="B490" s="5" t="s">
        <v>1337</v>
      </c>
      <c r="C490" s="5">
        <v>2.9060000000000001</v>
      </c>
      <c r="D490" s="5" t="s">
        <v>1638</v>
      </c>
      <c r="E490" s="5" t="s">
        <v>2865</v>
      </c>
      <c r="F490" s="5" t="s">
        <v>2866</v>
      </c>
      <c r="G490" s="5" t="s">
        <v>1592</v>
      </c>
    </row>
    <row r="491" spans="1:7" x14ac:dyDescent="0.25">
      <c r="A491" s="5" t="s">
        <v>2867</v>
      </c>
      <c r="B491" s="5" t="s">
        <v>2868</v>
      </c>
      <c r="C491" s="5">
        <v>6.0590000000000002</v>
      </c>
      <c r="D491" s="5" t="s">
        <v>1638</v>
      </c>
      <c r="E491" s="5" t="s">
        <v>1757</v>
      </c>
      <c r="F491" s="5" t="s">
        <v>2869</v>
      </c>
      <c r="G491" s="5" t="s">
        <v>1650</v>
      </c>
    </row>
    <row r="492" spans="1:7" x14ac:dyDescent="0.25">
      <c r="A492" s="5" t="s">
        <v>2870</v>
      </c>
      <c r="B492" s="5" t="s">
        <v>2871</v>
      </c>
      <c r="C492" s="5">
        <v>4.8250000000000002</v>
      </c>
      <c r="D492" s="5" t="s">
        <v>1638</v>
      </c>
      <c r="E492" s="5" t="s">
        <v>1757</v>
      </c>
      <c r="F492" s="5" t="s">
        <v>2872</v>
      </c>
      <c r="G492" s="5" t="s">
        <v>1650</v>
      </c>
    </row>
    <row r="493" spans="1:7" x14ac:dyDescent="0.25">
      <c r="A493" s="5" t="s">
        <v>2873</v>
      </c>
      <c r="B493" s="5" t="s">
        <v>2874</v>
      </c>
      <c r="C493" s="5">
        <v>13.246</v>
      </c>
      <c r="D493" s="5" t="s">
        <v>1638</v>
      </c>
      <c r="E493" s="5" t="s">
        <v>2812</v>
      </c>
      <c r="F493" s="5" t="s">
        <v>2875</v>
      </c>
      <c r="G493" s="5" t="s">
        <v>1592</v>
      </c>
    </row>
    <row r="494" spans="1:7" x14ac:dyDescent="0.25">
      <c r="A494" s="5" t="s">
        <v>511</v>
      </c>
      <c r="B494" s="5" t="s">
        <v>514</v>
      </c>
      <c r="C494" s="5">
        <v>13.246</v>
      </c>
      <c r="D494" s="5" t="s">
        <v>1638</v>
      </c>
      <c r="E494" s="5" t="s">
        <v>2812</v>
      </c>
      <c r="F494" s="5" t="s">
        <v>2875</v>
      </c>
      <c r="G494" s="5" t="s">
        <v>1592</v>
      </c>
    </row>
    <row r="495" spans="1:7" x14ac:dyDescent="0.25">
      <c r="A495" s="5" t="s">
        <v>2876</v>
      </c>
      <c r="B495" s="5" t="s">
        <v>2877</v>
      </c>
      <c r="C495" s="5">
        <v>1.9319999999999999</v>
      </c>
      <c r="D495" s="5" t="s">
        <v>1647</v>
      </c>
      <c r="E495" s="5" t="s">
        <v>1893</v>
      </c>
      <c r="F495" s="5" t="s">
        <v>2878</v>
      </c>
      <c r="G495" s="5" t="s">
        <v>1650</v>
      </c>
    </row>
    <row r="496" spans="1:7" x14ac:dyDescent="0.25">
      <c r="A496" s="5" t="s">
        <v>2879</v>
      </c>
      <c r="B496" s="5" t="s">
        <v>2880</v>
      </c>
      <c r="C496" s="5">
        <v>1.0549999999999999</v>
      </c>
      <c r="D496" s="5" t="s">
        <v>1670</v>
      </c>
      <c r="E496" s="5" t="s">
        <v>1666</v>
      </c>
      <c r="F496" s="5" t="s">
        <v>2881</v>
      </c>
      <c r="G496" s="5" t="s">
        <v>1650</v>
      </c>
    </row>
    <row r="497" spans="1:42" x14ac:dyDescent="0.25">
      <c r="A497" s="5" t="s">
        <v>2882</v>
      </c>
      <c r="B497" s="5" t="s">
        <v>2883</v>
      </c>
      <c r="C497" s="5" t="s">
        <v>1682</v>
      </c>
      <c r="D497" s="5" t="s">
        <v>1682</v>
      </c>
      <c r="E497" s="5" t="s">
        <v>1682</v>
      </c>
      <c r="F497" s="5" t="s">
        <v>1682</v>
      </c>
      <c r="G497" s="5" t="s">
        <v>1650</v>
      </c>
    </row>
    <row r="498" spans="1:42" x14ac:dyDescent="0.25">
      <c r="A498" s="5" t="s">
        <v>1318</v>
      </c>
      <c r="B498" s="5" t="s">
        <v>1321</v>
      </c>
      <c r="C498" s="5">
        <v>3.5230000000000001</v>
      </c>
      <c r="D498" s="5" t="s">
        <v>1638</v>
      </c>
      <c r="E498" s="5" t="s">
        <v>2439</v>
      </c>
      <c r="F498" s="5" t="s">
        <v>2952</v>
      </c>
      <c r="G498" s="5" t="s">
        <v>1650</v>
      </c>
      <c r="AP498" s="11"/>
    </row>
    <row r="499" spans="1:42" x14ac:dyDescent="0.25">
      <c r="A499" s="5" t="s">
        <v>2884</v>
      </c>
      <c r="B499" s="5" t="s">
        <v>2885</v>
      </c>
      <c r="C499" s="5">
        <v>1.778</v>
      </c>
      <c r="D499" s="5" t="s">
        <v>1670</v>
      </c>
      <c r="E499" s="5" t="s">
        <v>2352</v>
      </c>
      <c r="F499" s="5" t="s">
        <v>2886</v>
      </c>
      <c r="G499" s="5" t="s">
        <v>1650</v>
      </c>
    </row>
    <row r="500" spans="1:42" x14ac:dyDescent="0.25">
      <c r="A500" s="5" t="s">
        <v>2887</v>
      </c>
      <c r="B500" s="5" t="s">
        <v>2888</v>
      </c>
      <c r="C500" s="5">
        <v>3.2570000000000001</v>
      </c>
      <c r="D500" s="5" t="s">
        <v>1647</v>
      </c>
      <c r="E500" s="5" t="s">
        <v>2352</v>
      </c>
      <c r="F500" s="5" t="s">
        <v>2889</v>
      </c>
      <c r="G500" s="5" t="s">
        <v>1650</v>
      </c>
    </row>
    <row r="501" spans="1:42" x14ac:dyDescent="0.25">
      <c r="A501" s="5" t="s">
        <v>2890</v>
      </c>
      <c r="B501" s="5" t="s">
        <v>2891</v>
      </c>
      <c r="C501" s="5" t="s">
        <v>1682</v>
      </c>
      <c r="D501" s="5" t="s">
        <v>1682</v>
      </c>
      <c r="E501" s="5" t="s">
        <v>1682</v>
      </c>
      <c r="F501" s="5" t="s">
        <v>1682</v>
      </c>
      <c r="G501" s="5" t="s">
        <v>1650</v>
      </c>
    </row>
    <row r="502" spans="1:42" x14ac:dyDescent="0.25">
      <c r="A502" s="5" t="s">
        <v>2892</v>
      </c>
      <c r="B502" s="5" t="s">
        <v>2893</v>
      </c>
      <c r="C502" s="5">
        <v>1.8440000000000001</v>
      </c>
      <c r="D502" s="5" t="s">
        <v>1647</v>
      </c>
      <c r="E502" s="5" t="s">
        <v>2495</v>
      </c>
      <c r="F502" s="5" t="s">
        <v>2894</v>
      </c>
      <c r="G502" s="5" t="s">
        <v>1650</v>
      </c>
    </row>
    <row r="503" spans="1:42" x14ac:dyDescent="0.25">
      <c r="A503" s="5" t="s">
        <v>1574</v>
      </c>
      <c r="B503" s="5" t="s">
        <v>1577</v>
      </c>
      <c r="C503" s="5" t="s">
        <v>1682</v>
      </c>
      <c r="D503" s="5" t="s">
        <v>1682</v>
      </c>
      <c r="E503" s="5" t="s">
        <v>1682</v>
      </c>
      <c r="F503" s="5" t="s">
        <v>1682</v>
      </c>
      <c r="G503" s="10" t="s">
        <v>1650</v>
      </c>
    </row>
    <row r="504" spans="1:42" x14ac:dyDescent="0.25">
      <c r="A504" s="5" t="s">
        <v>1568</v>
      </c>
      <c r="B504" s="5" t="s">
        <v>1572</v>
      </c>
      <c r="C504" s="5" t="s">
        <v>1682</v>
      </c>
      <c r="D504" s="5" t="s">
        <v>1682</v>
      </c>
      <c r="E504" s="5" t="s">
        <v>1682</v>
      </c>
      <c r="F504" s="5" t="s">
        <v>1682</v>
      </c>
      <c r="G504" s="10" t="s">
        <v>1650</v>
      </c>
    </row>
    <row r="505" spans="1:42" x14ac:dyDescent="0.25">
      <c r="A505" s="5" t="s">
        <v>2895</v>
      </c>
      <c r="B505" s="5" t="s">
        <v>2896</v>
      </c>
      <c r="C505" s="5">
        <v>4.1870000000000003</v>
      </c>
      <c r="D505" s="5" t="s">
        <v>1638</v>
      </c>
      <c r="E505" s="5" t="s">
        <v>2445</v>
      </c>
      <c r="F505" s="5" t="s">
        <v>2897</v>
      </c>
      <c r="G505" s="5" t="s">
        <v>1650</v>
      </c>
    </row>
    <row r="506" spans="1:42" x14ac:dyDescent="0.25">
      <c r="A506" s="5" t="s">
        <v>2898</v>
      </c>
      <c r="B506" s="5" t="s">
        <v>2899</v>
      </c>
      <c r="C506" s="5">
        <v>4.6369999999999996</v>
      </c>
      <c r="D506" s="5" t="s">
        <v>1638</v>
      </c>
      <c r="E506" s="5" t="s">
        <v>1785</v>
      </c>
      <c r="F506" s="5" t="s">
        <v>2900</v>
      </c>
      <c r="G506" s="5" t="s">
        <v>1650</v>
      </c>
    </row>
    <row r="507" spans="1:42" x14ac:dyDescent="0.25">
      <c r="A507" s="5" t="s">
        <v>2901</v>
      </c>
      <c r="B507" s="5" t="s">
        <v>2902</v>
      </c>
      <c r="C507" s="5">
        <v>5.34</v>
      </c>
      <c r="D507" s="5" t="s">
        <v>1647</v>
      </c>
      <c r="E507" s="5" t="s">
        <v>2029</v>
      </c>
      <c r="F507" s="5" t="s">
        <v>2903</v>
      </c>
      <c r="G507" s="5" t="s">
        <v>1650</v>
      </c>
    </row>
    <row r="508" spans="1:42" x14ac:dyDescent="0.25">
      <c r="A508" s="5" t="s">
        <v>2904</v>
      </c>
      <c r="B508" s="5" t="s">
        <v>2905</v>
      </c>
      <c r="C508" s="5">
        <v>5.34</v>
      </c>
      <c r="D508" s="5" t="s">
        <v>1638</v>
      </c>
      <c r="E508" s="5" t="s">
        <v>2024</v>
      </c>
      <c r="F508" s="5" t="s">
        <v>2906</v>
      </c>
      <c r="G508" s="5" t="s">
        <v>1650</v>
      </c>
    </row>
    <row r="509" spans="1:42" x14ac:dyDescent="0.25">
      <c r="A509" s="5" t="s">
        <v>116</v>
      </c>
      <c r="B509" s="5" t="s">
        <v>120</v>
      </c>
      <c r="C509" s="5">
        <v>1.841</v>
      </c>
      <c r="D509" s="5" t="s">
        <v>1647</v>
      </c>
      <c r="E509" s="5" t="s">
        <v>1813</v>
      </c>
      <c r="F509" s="5" t="s">
        <v>4288</v>
      </c>
      <c r="G509" s="5" t="s">
        <v>1650</v>
      </c>
    </row>
    <row r="510" spans="1:42" x14ac:dyDescent="0.25">
      <c r="A510" s="5" t="s">
        <v>1235</v>
      </c>
      <c r="B510" s="5" t="s">
        <v>1238</v>
      </c>
      <c r="C510" s="5">
        <v>4.601</v>
      </c>
      <c r="D510" s="5" t="s">
        <v>1638</v>
      </c>
      <c r="E510" s="5" t="s">
        <v>1785</v>
      </c>
      <c r="F510" s="5" t="s">
        <v>2907</v>
      </c>
      <c r="G510" s="5" t="s">
        <v>1650</v>
      </c>
    </row>
    <row r="511" spans="1:42" x14ac:dyDescent="0.25">
      <c r="A511" s="5" t="s">
        <v>2908</v>
      </c>
      <c r="B511" s="5" t="s">
        <v>2909</v>
      </c>
      <c r="C511" s="5">
        <v>4.601</v>
      </c>
      <c r="D511" s="5" t="s">
        <v>1638</v>
      </c>
      <c r="E511" s="5" t="s">
        <v>1785</v>
      </c>
      <c r="F511" s="5" t="s">
        <v>2907</v>
      </c>
      <c r="G511" s="5" t="s">
        <v>1650</v>
      </c>
    </row>
    <row r="512" spans="1:42" x14ac:dyDescent="0.25">
      <c r="A512" s="5" t="s">
        <v>2910</v>
      </c>
      <c r="B512" s="5" t="s">
        <v>2911</v>
      </c>
      <c r="C512" s="5">
        <v>11.747999999999999</v>
      </c>
      <c r="D512" s="5" t="s">
        <v>1638</v>
      </c>
      <c r="E512" s="5" t="s">
        <v>1662</v>
      </c>
      <c r="F512" s="5" t="s">
        <v>2912</v>
      </c>
      <c r="G512" s="5" t="s">
        <v>1592</v>
      </c>
    </row>
    <row r="513" spans="1:7" x14ac:dyDescent="0.25">
      <c r="A513" s="5" t="s">
        <v>2913</v>
      </c>
      <c r="B513" s="5" t="s">
        <v>2914</v>
      </c>
      <c r="C513" s="5">
        <v>6.8570000000000002</v>
      </c>
      <c r="D513" s="5" t="s">
        <v>1638</v>
      </c>
      <c r="E513" s="5" t="s">
        <v>2915</v>
      </c>
      <c r="F513" s="5" t="s">
        <v>2916</v>
      </c>
      <c r="G513" s="5" t="s">
        <v>1592</v>
      </c>
    </row>
    <row r="514" spans="1:7" x14ac:dyDescent="0.25">
      <c r="A514" s="5" t="s">
        <v>2917</v>
      </c>
      <c r="B514" s="5" t="s">
        <v>2918</v>
      </c>
      <c r="C514" s="5">
        <v>3.581</v>
      </c>
      <c r="D514" s="5" t="s">
        <v>1647</v>
      </c>
      <c r="E514" s="5" t="s">
        <v>1993</v>
      </c>
      <c r="F514" s="5" t="s">
        <v>2919</v>
      </c>
      <c r="G514" s="5" t="s">
        <v>1650</v>
      </c>
    </row>
    <row r="515" spans="1:7" x14ac:dyDescent="0.25">
      <c r="A515" s="5" t="s">
        <v>2920</v>
      </c>
      <c r="B515" s="5" t="s">
        <v>2921</v>
      </c>
      <c r="C515" s="5">
        <v>3.8820000000000001</v>
      </c>
      <c r="D515" s="5" t="s">
        <v>1638</v>
      </c>
      <c r="E515" s="5" t="s">
        <v>2922</v>
      </c>
      <c r="F515" s="5" t="s">
        <v>2923</v>
      </c>
      <c r="G515" s="5" t="s">
        <v>1592</v>
      </c>
    </row>
    <row r="516" spans="1:7" x14ac:dyDescent="0.25">
      <c r="A516" s="5" t="s">
        <v>2924</v>
      </c>
      <c r="B516" s="5" t="s">
        <v>2925</v>
      </c>
      <c r="C516" s="5">
        <v>4.0659999999999998</v>
      </c>
      <c r="D516" s="5" t="s">
        <v>1638</v>
      </c>
      <c r="E516" s="5" t="s">
        <v>2926</v>
      </c>
      <c r="F516" s="5" t="s">
        <v>2927</v>
      </c>
      <c r="G516" s="5" t="s">
        <v>1650</v>
      </c>
    </row>
    <row r="517" spans="1:7" x14ac:dyDescent="0.25">
      <c r="A517" s="5" t="s">
        <v>2928</v>
      </c>
      <c r="B517" s="5" t="s">
        <v>2929</v>
      </c>
      <c r="C517" s="5">
        <v>2.72</v>
      </c>
      <c r="D517" s="5" t="s">
        <v>1670</v>
      </c>
      <c r="E517" s="5" t="s">
        <v>1997</v>
      </c>
      <c r="F517" s="5" t="s">
        <v>2930</v>
      </c>
      <c r="G517" s="5" t="s">
        <v>1650</v>
      </c>
    </row>
    <row r="518" spans="1:7" x14ac:dyDescent="0.25">
      <c r="A518" s="5" t="s">
        <v>2931</v>
      </c>
      <c r="B518" s="5" t="s">
        <v>2932</v>
      </c>
      <c r="C518" s="5">
        <v>2.9049999999999998</v>
      </c>
      <c r="D518" s="5" t="s">
        <v>1670</v>
      </c>
      <c r="E518" s="5" t="s">
        <v>1997</v>
      </c>
      <c r="F518" s="5" t="s">
        <v>2933</v>
      </c>
      <c r="G518" s="5" t="s">
        <v>1650</v>
      </c>
    </row>
    <row r="519" spans="1:7" x14ac:dyDescent="0.25">
      <c r="A519" s="5" t="s">
        <v>1715</v>
      </c>
      <c r="B519" s="5" t="s">
        <v>2934</v>
      </c>
      <c r="C519" s="5">
        <v>3.7010000000000001</v>
      </c>
      <c r="D519" s="5" t="s">
        <v>1647</v>
      </c>
      <c r="E519" s="5" t="s">
        <v>1997</v>
      </c>
      <c r="F519" s="5" t="s">
        <v>2935</v>
      </c>
      <c r="G519" s="5" t="s">
        <v>1650</v>
      </c>
    </row>
    <row r="520" spans="1:7" x14ac:dyDescent="0.25">
      <c r="A520" s="5" t="s">
        <v>2936</v>
      </c>
      <c r="B520" s="5" t="s">
        <v>2937</v>
      </c>
      <c r="C520" s="5">
        <v>3.61</v>
      </c>
      <c r="D520" s="5" t="s">
        <v>1647</v>
      </c>
      <c r="E520" s="5" t="s">
        <v>1742</v>
      </c>
      <c r="F520" s="5" t="s">
        <v>2938</v>
      </c>
      <c r="G520" s="5" t="s">
        <v>1650</v>
      </c>
    </row>
    <row r="521" spans="1:7" x14ac:dyDescent="0.25">
      <c r="A521" s="5" t="s">
        <v>2939</v>
      </c>
      <c r="B521" s="5" t="s">
        <v>2940</v>
      </c>
      <c r="C521" s="5">
        <v>2.86</v>
      </c>
      <c r="D521" s="5" t="s">
        <v>1670</v>
      </c>
      <c r="E521" s="5" t="s">
        <v>1997</v>
      </c>
      <c r="F521" s="5" t="s">
        <v>2941</v>
      </c>
      <c r="G521" s="5" t="s">
        <v>1650</v>
      </c>
    </row>
    <row r="522" spans="1:7" x14ac:dyDescent="0.25">
      <c r="A522" s="5" t="s">
        <v>2942</v>
      </c>
      <c r="B522" s="5" t="s">
        <v>2943</v>
      </c>
      <c r="C522" s="5">
        <v>2.7160000000000002</v>
      </c>
      <c r="D522" s="5" t="s">
        <v>1670</v>
      </c>
      <c r="E522" s="5" t="s">
        <v>1997</v>
      </c>
      <c r="F522" s="5" t="s">
        <v>2944</v>
      </c>
      <c r="G522" s="5" t="s">
        <v>1650</v>
      </c>
    </row>
    <row r="523" spans="1:7" x14ac:dyDescent="0.25">
      <c r="A523" s="5" t="s">
        <v>2945</v>
      </c>
      <c r="B523" s="5" t="s">
        <v>2946</v>
      </c>
      <c r="C523" s="5" t="s">
        <v>1682</v>
      </c>
      <c r="D523" s="5" t="s">
        <v>1682</v>
      </c>
      <c r="E523" s="5" t="s">
        <v>1682</v>
      </c>
      <c r="F523" s="5" t="s">
        <v>1682</v>
      </c>
      <c r="G523" s="5" t="s">
        <v>1650</v>
      </c>
    </row>
    <row r="524" spans="1:7" x14ac:dyDescent="0.25">
      <c r="A524" s="5" t="s">
        <v>754</v>
      </c>
      <c r="B524" s="5" t="s">
        <v>757</v>
      </c>
      <c r="C524" s="5">
        <v>2.468</v>
      </c>
      <c r="D524" s="5" t="s">
        <v>1670</v>
      </c>
      <c r="E524" s="5" t="s">
        <v>2433</v>
      </c>
      <c r="F524" s="5" t="s">
        <v>2947</v>
      </c>
      <c r="G524" s="5" t="s">
        <v>1650</v>
      </c>
    </row>
    <row r="525" spans="1:7" x14ac:dyDescent="0.25">
      <c r="A525" s="5" t="s">
        <v>2948</v>
      </c>
      <c r="B525" s="5" t="s">
        <v>2949</v>
      </c>
      <c r="C525" s="5">
        <v>2.468</v>
      </c>
      <c r="D525" s="5" t="s">
        <v>1670</v>
      </c>
      <c r="E525" s="5" t="s">
        <v>2433</v>
      </c>
      <c r="F525" s="5" t="s">
        <v>2947</v>
      </c>
      <c r="G525" s="5" t="s">
        <v>1650</v>
      </c>
    </row>
    <row r="526" spans="1:7" x14ac:dyDescent="0.25">
      <c r="A526" s="5" t="s">
        <v>2950</v>
      </c>
      <c r="B526" s="5" t="s">
        <v>2951</v>
      </c>
      <c r="C526" s="5">
        <v>4.5250000000000004</v>
      </c>
      <c r="D526" s="5" t="s">
        <v>1638</v>
      </c>
      <c r="E526" s="5" t="s">
        <v>1778</v>
      </c>
      <c r="F526" s="5" t="s">
        <v>2952</v>
      </c>
      <c r="G526" s="5" t="s">
        <v>1650</v>
      </c>
    </row>
    <row r="527" spans="1:7" x14ac:dyDescent="0.25">
      <c r="A527" s="5" t="s">
        <v>958</v>
      </c>
      <c r="B527" s="5" t="s">
        <v>961</v>
      </c>
      <c r="C527" s="5">
        <v>1.8939999999999999</v>
      </c>
      <c r="D527" s="5" t="s">
        <v>1647</v>
      </c>
      <c r="E527" s="5" t="s">
        <v>4308</v>
      </c>
      <c r="F527" s="5" t="s">
        <v>4309</v>
      </c>
      <c r="G527" s="5" t="s">
        <v>1650</v>
      </c>
    </row>
    <row r="528" spans="1:7" x14ac:dyDescent="0.25">
      <c r="A528" s="5" t="s">
        <v>4468</v>
      </c>
      <c r="B528" s="5" t="s">
        <v>4469</v>
      </c>
      <c r="C528" s="5">
        <v>1.8939999999999999</v>
      </c>
      <c r="D528" s="5" t="s">
        <v>1647</v>
      </c>
      <c r="E528" s="5" t="s">
        <v>4308</v>
      </c>
      <c r="F528" s="5" t="s">
        <v>4309</v>
      </c>
      <c r="G528" s="5" t="s">
        <v>1650</v>
      </c>
    </row>
    <row r="529" spans="1:29" x14ac:dyDescent="0.25">
      <c r="A529" s="5" t="s">
        <v>2953</v>
      </c>
      <c r="B529" s="5" t="s">
        <v>2954</v>
      </c>
      <c r="C529" s="5">
        <v>1.923</v>
      </c>
      <c r="D529" s="5" t="s">
        <v>1647</v>
      </c>
      <c r="E529" s="5" t="s">
        <v>2955</v>
      </c>
      <c r="F529" s="5" t="s">
        <v>1864</v>
      </c>
      <c r="G529" s="5" t="s">
        <v>1650</v>
      </c>
    </row>
    <row r="530" spans="1:29" x14ac:dyDescent="0.25">
      <c r="A530" s="5" t="s">
        <v>2956</v>
      </c>
      <c r="B530" s="5" t="s">
        <v>2957</v>
      </c>
      <c r="C530" s="5">
        <v>12.015000000000001</v>
      </c>
      <c r="D530" s="5" t="s">
        <v>1638</v>
      </c>
      <c r="E530" s="5" t="s">
        <v>2408</v>
      </c>
      <c r="F530" s="5" t="s">
        <v>2958</v>
      </c>
      <c r="G530" s="5" t="s">
        <v>1650</v>
      </c>
    </row>
    <row r="531" spans="1:29" x14ac:dyDescent="0.25">
      <c r="A531" s="5" t="s">
        <v>2959</v>
      </c>
      <c r="B531" s="5" t="s">
        <v>2960</v>
      </c>
      <c r="C531" s="5">
        <v>1.9019999999999999</v>
      </c>
      <c r="D531" s="5" t="s">
        <v>1647</v>
      </c>
      <c r="E531" s="5" t="s">
        <v>1802</v>
      </c>
      <c r="F531" s="5" t="s">
        <v>2961</v>
      </c>
      <c r="G531" s="5" t="s">
        <v>1650</v>
      </c>
    </row>
    <row r="532" spans="1:29" x14ac:dyDescent="0.25">
      <c r="A532" s="5" t="s">
        <v>2962</v>
      </c>
      <c r="B532" s="5" t="s">
        <v>2963</v>
      </c>
      <c r="C532" s="5">
        <v>2.72</v>
      </c>
      <c r="D532" s="5" t="s">
        <v>1670</v>
      </c>
      <c r="E532" s="5" t="s">
        <v>1742</v>
      </c>
      <c r="F532" s="5" t="s">
        <v>2964</v>
      </c>
      <c r="G532" s="5" t="s">
        <v>1650</v>
      </c>
    </row>
    <row r="533" spans="1:29" x14ac:dyDescent="0.25">
      <c r="A533" s="5" t="s">
        <v>521</v>
      </c>
      <c r="B533" s="5" t="s">
        <v>524</v>
      </c>
      <c r="C533" s="5">
        <v>4.3070000000000004</v>
      </c>
      <c r="D533" s="5" t="s">
        <v>1638</v>
      </c>
      <c r="E533" s="5" t="s">
        <v>1918</v>
      </c>
      <c r="F533" s="5" t="s">
        <v>2965</v>
      </c>
      <c r="G533" s="5" t="s">
        <v>1650</v>
      </c>
    </row>
    <row r="534" spans="1:29" x14ac:dyDescent="0.25">
      <c r="A534" s="5" t="s">
        <v>2966</v>
      </c>
      <c r="B534" s="5" t="s">
        <v>2967</v>
      </c>
      <c r="C534" s="5">
        <v>1.169</v>
      </c>
      <c r="D534" s="5" t="s">
        <v>1670</v>
      </c>
      <c r="E534" s="5" t="s">
        <v>1643</v>
      </c>
      <c r="F534" s="5" t="s">
        <v>2968</v>
      </c>
      <c r="G534" s="5" t="s">
        <v>1650</v>
      </c>
    </row>
    <row r="535" spans="1:29" x14ac:dyDescent="0.25">
      <c r="A535" s="5" t="s">
        <v>2969</v>
      </c>
      <c r="B535" s="5" t="s">
        <v>2970</v>
      </c>
      <c r="C535" s="5">
        <v>4.3959999999999999</v>
      </c>
      <c r="D535" s="5" t="s">
        <v>1638</v>
      </c>
      <c r="E535" s="5" t="s">
        <v>2971</v>
      </c>
      <c r="F535" s="5" t="s">
        <v>2972</v>
      </c>
      <c r="G535" s="5" t="s">
        <v>1650</v>
      </c>
    </row>
    <row r="536" spans="1:29" x14ac:dyDescent="0.25">
      <c r="A536" s="5" t="s">
        <v>628</v>
      </c>
      <c r="B536" s="5" t="s">
        <v>631</v>
      </c>
      <c r="C536" s="5">
        <v>6.5129999999999999</v>
      </c>
      <c r="D536" s="5" t="s">
        <v>1638</v>
      </c>
      <c r="E536" s="5" t="s">
        <v>1884</v>
      </c>
      <c r="F536" s="5" t="s">
        <v>2973</v>
      </c>
      <c r="G536" s="5" t="s">
        <v>1650</v>
      </c>
    </row>
    <row r="537" spans="1:29" x14ac:dyDescent="0.25">
      <c r="A537" s="5" t="s">
        <v>2974</v>
      </c>
      <c r="B537" s="5" t="s">
        <v>2975</v>
      </c>
      <c r="C537" s="5">
        <v>6.5129999999999999</v>
      </c>
      <c r="D537" s="5" t="s">
        <v>1638</v>
      </c>
      <c r="E537" s="5" t="s">
        <v>1884</v>
      </c>
      <c r="F537" s="5" t="s">
        <v>2973</v>
      </c>
      <c r="G537" s="5" t="s">
        <v>1650</v>
      </c>
      <c r="AC537" s="8"/>
    </row>
    <row r="538" spans="1:29" x14ac:dyDescent="0.25">
      <c r="A538" s="5" t="s">
        <v>305</v>
      </c>
      <c r="B538" s="5" t="s">
        <v>308</v>
      </c>
      <c r="C538" s="5">
        <v>6.1890000000000001</v>
      </c>
      <c r="D538" s="5" t="s">
        <v>1638</v>
      </c>
      <c r="E538" s="5" t="s">
        <v>1757</v>
      </c>
      <c r="F538" s="5" t="s">
        <v>2976</v>
      </c>
      <c r="G538" s="5" t="s">
        <v>1650</v>
      </c>
    </row>
    <row r="539" spans="1:29" x14ac:dyDescent="0.25">
      <c r="A539" s="5" t="s">
        <v>2977</v>
      </c>
      <c r="B539" s="5" t="s">
        <v>2978</v>
      </c>
      <c r="C539" s="5" t="s">
        <v>1682</v>
      </c>
      <c r="D539" s="5" t="s">
        <v>1682</v>
      </c>
      <c r="E539" s="5" t="s">
        <v>1682</v>
      </c>
      <c r="F539" s="5" t="s">
        <v>1682</v>
      </c>
      <c r="G539" s="5" t="s">
        <v>1650</v>
      </c>
    </row>
    <row r="540" spans="1:29" x14ac:dyDescent="0.25">
      <c r="A540" s="5" t="s">
        <v>2979</v>
      </c>
      <c r="B540" s="5" t="s">
        <v>2980</v>
      </c>
      <c r="C540" s="5">
        <v>3.157</v>
      </c>
      <c r="D540" s="5" t="s">
        <v>1647</v>
      </c>
      <c r="E540" s="5" t="s">
        <v>2107</v>
      </c>
      <c r="F540" s="5" t="s">
        <v>2981</v>
      </c>
      <c r="G540" s="5" t="s">
        <v>1650</v>
      </c>
    </row>
    <row r="541" spans="1:29" x14ac:dyDescent="0.25">
      <c r="A541" s="5" t="s">
        <v>2982</v>
      </c>
      <c r="B541" s="5" t="s">
        <v>2983</v>
      </c>
      <c r="C541" s="5">
        <v>1.5549999999999999</v>
      </c>
      <c r="D541" s="5" t="s">
        <v>1653</v>
      </c>
      <c r="E541" s="5" t="s">
        <v>2020</v>
      </c>
      <c r="F541" s="5" t="s">
        <v>2984</v>
      </c>
      <c r="G541" s="5" t="s">
        <v>1650</v>
      </c>
    </row>
    <row r="542" spans="1:29" x14ac:dyDescent="0.25">
      <c r="A542" s="5" t="s">
        <v>2985</v>
      </c>
      <c r="B542" s="5" t="s">
        <v>2986</v>
      </c>
      <c r="C542" s="5">
        <v>2.14</v>
      </c>
      <c r="D542" s="5" t="s">
        <v>1647</v>
      </c>
      <c r="E542" s="5" t="s">
        <v>2797</v>
      </c>
      <c r="F542" s="5" t="s">
        <v>2987</v>
      </c>
      <c r="G542" s="5" t="s">
        <v>1650</v>
      </c>
    </row>
    <row r="543" spans="1:29" x14ac:dyDescent="0.25">
      <c r="A543" s="5" t="s">
        <v>734</v>
      </c>
      <c r="B543" s="5" t="s">
        <v>737</v>
      </c>
      <c r="C543" s="5">
        <v>1.56</v>
      </c>
      <c r="D543" s="5" t="s">
        <v>1670</v>
      </c>
      <c r="E543" s="5" t="s">
        <v>1774</v>
      </c>
      <c r="F543" s="5" t="s">
        <v>4300</v>
      </c>
      <c r="G543" s="5" t="s">
        <v>1650</v>
      </c>
    </row>
    <row r="544" spans="1:29" x14ac:dyDescent="0.25">
      <c r="A544" s="5" t="s">
        <v>2988</v>
      </c>
      <c r="B544" s="5" t="s">
        <v>2989</v>
      </c>
      <c r="C544" s="5">
        <v>2.101</v>
      </c>
      <c r="D544" s="5" t="s">
        <v>1647</v>
      </c>
      <c r="E544" s="5" t="s">
        <v>2537</v>
      </c>
      <c r="F544" s="5" t="s">
        <v>2990</v>
      </c>
      <c r="G544" s="5" t="s">
        <v>1650</v>
      </c>
    </row>
    <row r="545" spans="1:33" x14ac:dyDescent="0.25">
      <c r="A545" s="5" t="s">
        <v>2991</v>
      </c>
      <c r="B545" s="5" t="s">
        <v>2992</v>
      </c>
      <c r="C545" s="5" t="s">
        <v>1682</v>
      </c>
      <c r="D545" s="5" t="s">
        <v>1682</v>
      </c>
      <c r="E545" s="5" t="s">
        <v>1682</v>
      </c>
      <c r="F545" s="5" t="s">
        <v>1682</v>
      </c>
      <c r="G545" s="5" t="s">
        <v>1650</v>
      </c>
    </row>
    <row r="546" spans="1:33" x14ac:dyDescent="0.25">
      <c r="A546" s="5" t="s">
        <v>2993</v>
      </c>
      <c r="B546" s="5" t="s">
        <v>2994</v>
      </c>
      <c r="C546" s="5">
        <v>3.0179999999999998</v>
      </c>
      <c r="D546" s="5" t="s">
        <v>1647</v>
      </c>
      <c r="E546" s="5" t="s">
        <v>1705</v>
      </c>
      <c r="F546" s="5" t="s">
        <v>2995</v>
      </c>
      <c r="G546" s="5" t="s">
        <v>1650</v>
      </c>
    </row>
    <row r="547" spans="1:33" x14ac:dyDescent="0.25">
      <c r="A547" s="5" t="s">
        <v>2996</v>
      </c>
      <c r="B547" s="5" t="s">
        <v>2997</v>
      </c>
      <c r="C547" s="5">
        <v>2.3690000000000002</v>
      </c>
      <c r="D547" s="5" t="s">
        <v>1647</v>
      </c>
      <c r="E547" s="5" t="s">
        <v>1662</v>
      </c>
      <c r="F547" s="5" t="s">
        <v>2998</v>
      </c>
      <c r="G547" s="5" t="s">
        <v>1650</v>
      </c>
    </row>
    <row r="548" spans="1:33" x14ac:dyDescent="0.25">
      <c r="A548" s="5" t="s">
        <v>1076</v>
      </c>
      <c r="B548" s="5" t="s">
        <v>1077</v>
      </c>
      <c r="C548" s="5">
        <v>2.3690000000000002</v>
      </c>
      <c r="D548" s="5" t="s">
        <v>1647</v>
      </c>
      <c r="E548" s="5" t="s">
        <v>1662</v>
      </c>
      <c r="F548" s="5" t="s">
        <v>2998</v>
      </c>
      <c r="G548" s="5" t="s">
        <v>1650</v>
      </c>
      <c r="AG548" s="8"/>
    </row>
    <row r="549" spans="1:33" x14ac:dyDescent="0.25">
      <c r="A549" s="5" t="s">
        <v>2999</v>
      </c>
      <c r="B549" s="5" t="s">
        <v>3000</v>
      </c>
      <c r="C549" s="5">
        <v>2.1739999999999999</v>
      </c>
      <c r="D549" s="5" t="s">
        <v>1647</v>
      </c>
      <c r="E549" s="5" t="s">
        <v>1662</v>
      </c>
      <c r="F549" s="5" t="s">
        <v>3001</v>
      </c>
      <c r="G549" s="5" t="s">
        <v>1650</v>
      </c>
    </row>
    <row r="550" spans="1:33" x14ac:dyDescent="0.25">
      <c r="A550" s="5" t="s">
        <v>3002</v>
      </c>
      <c r="B550" s="5" t="s">
        <v>3003</v>
      </c>
      <c r="C550" s="5">
        <v>1.61</v>
      </c>
      <c r="D550" s="5" t="s">
        <v>1653</v>
      </c>
      <c r="E550" s="5" t="s">
        <v>1654</v>
      </c>
      <c r="F550" s="5" t="s">
        <v>3004</v>
      </c>
      <c r="G550" s="5" t="s">
        <v>1650</v>
      </c>
    </row>
    <row r="551" spans="1:33" x14ac:dyDescent="0.25">
      <c r="A551" s="5" t="s">
        <v>3005</v>
      </c>
      <c r="B551" s="5" t="s">
        <v>3006</v>
      </c>
      <c r="C551" s="5">
        <v>4.6429999999999998</v>
      </c>
      <c r="D551" s="5" t="s">
        <v>1638</v>
      </c>
      <c r="E551" s="5" t="s">
        <v>1789</v>
      </c>
      <c r="F551" s="5" t="s">
        <v>3007</v>
      </c>
      <c r="G551" s="5" t="s">
        <v>1650</v>
      </c>
    </row>
    <row r="552" spans="1:33" x14ac:dyDescent="0.25">
      <c r="A552" s="5" t="s">
        <v>3008</v>
      </c>
      <c r="B552" s="5" t="s">
        <v>3009</v>
      </c>
      <c r="C552" s="5">
        <v>1.093</v>
      </c>
      <c r="D552" s="5" t="s">
        <v>1653</v>
      </c>
      <c r="E552" s="5" t="s">
        <v>3010</v>
      </c>
      <c r="F552" s="5" t="s">
        <v>3011</v>
      </c>
      <c r="G552" s="5" t="s">
        <v>1650</v>
      </c>
    </row>
    <row r="553" spans="1:33" x14ac:dyDescent="0.25">
      <c r="A553" s="5" t="s">
        <v>3012</v>
      </c>
      <c r="B553" s="5" t="s">
        <v>3013</v>
      </c>
      <c r="C553" s="5">
        <v>2.532</v>
      </c>
      <c r="D553" s="5" t="s">
        <v>1647</v>
      </c>
      <c r="E553" s="5" t="s">
        <v>2433</v>
      </c>
      <c r="F553" s="5" t="s">
        <v>3014</v>
      </c>
      <c r="G553" s="5" t="s">
        <v>1650</v>
      </c>
    </row>
    <row r="554" spans="1:33" x14ac:dyDescent="0.25">
      <c r="A554" s="5" t="s">
        <v>69</v>
      </c>
      <c r="B554" s="5" t="s">
        <v>72</v>
      </c>
      <c r="C554" s="5">
        <v>3.226</v>
      </c>
      <c r="D554" s="5" t="s">
        <v>1647</v>
      </c>
      <c r="E554" s="5" t="s">
        <v>2024</v>
      </c>
      <c r="F554" s="5" t="s">
        <v>3015</v>
      </c>
      <c r="G554" s="5" t="s">
        <v>1650</v>
      </c>
    </row>
    <row r="555" spans="1:33" x14ac:dyDescent="0.25">
      <c r="A555" s="5" t="s">
        <v>3016</v>
      </c>
      <c r="B555" s="5" t="s">
        <v>3017</v>
      </c>
      <c r="C555" s="5" t="s">
        <v>1682</v>
      </c>
      <c r="D555" s="5" t="s">
        <v>1682</v>
      </c>
      <c r="E555" s="5" t="s">
        <v>1682</v>
      </c>
      <c r="F555" s="5" t="s">
        <v>1682</v>
      </c>
      <c r="G555" s="5" t="s">
        <v>1650</v>
      </c>
    </row>
    <row r="556" spans="1:33" x14ac:dyDescent="0.25">
      <c r="A556" s="5" t="s">
        <v>650</v>
      </c>
      <c r="B556" s="5" t="s">
        <v>653</v>
      </c>
      <c r="C556" s="5">
        <v>5.4870000000000001</v>
      </c>
      <c r="D556" s="5" t="s">
        <v>1638</v>
      </c>
      <c r="E556" s="5" t="s">
        <v>2971</v>
      </c>
      <c r="F556" s="9" t="s">
        <v>4301</v>
      </c>
      <c r="G556" s="5" t="s">
        <v>1592</v>
      </c>
    </row>
    <row r="557" spans="1:33" x14ac:dyDescent="0.25">
      <c r="A557" s="5" t="s">
        <v>3018</v>
      </c>
      <c r="B557" s="5" t="s">
        <v>3019</v>
      </c>
      <c r="C557" s="5">
        <v>1.177</v>
      </c>
      <c r="D557" s="5" t="s">
        <v>1653</v>
      </c>
      <c r="E557" s="5" t="s">
        <v>2404</v>
      </c>
      <c r="F557" s="5" t="s">
        <v>3020</v>
      </c>
      <c r="G557" s="5" t="s">
        <v>1650</v>
      </c>
    </row>
    <row r="558" spans="1:33" x14ac:dyDescent="0.25">
      <c r="A558" s="5" t="s">
        <v>3021</v>
      </c>
      <c r="B558" s="5" t="s">
        <v>3022</v>
      </c>
      <c r="C558" s="5">
        <v>1.159</v>
      </c>
      <c r="D558" s="5" t="s">
        <v>1670</v>
      </c>
      <c r="E558" s="5" t="s">
        <v>1671</v>
      </c>
      <c r="F558" s="5" t="s">
        <v>3023</v>
      </c>
      <c r="G558" s="5" t="s">
        <v>1650</v>
      </c>
    </row>
    <row r="559" spans="1:33" x14ac:dyDescent="0.25">
      <c r="A559" s="5" t="s">
        <v>3024</v>
      </c>
      <c r="B559" s="5" t="s">
        <v>3025</v>
      </c>
      <c r="C559" s="5">
        <v>2.327</v>
      </c>
      <c r="D559" s="5" t="s">
        <v>1647</v>
      </c>
      <c r="E559" s="5" t="s">
        <v>1849</v>
      </c>
      <c r="F559" s="5" t="s">
        <v>3026</v>
      </c>
      <c r="G559" s="5" t="s">
        <v>1650</v>
      </c>
    </row>
    <row r="560" spans="1:33" x14ac:dyDescent="0.25">
      <c r="A560" s="5" t="s">
        <v>3027</v>
      </c>
      <c r="B560" s="5" t="s">
        <v>3028</v>
      </c>
      <c r="C560" s="5">
        <v>5.133</v>
      </c>
      <c r="D560" s="5" t="s">
        <v>1638</v>
      </c>
      <c r="E560" s="5" t="s">
        <v>3029</v>
      </c>
      <c r="F560" s="5" t="s">
        <v>3030</v>
      </c>
      <c r="G560" s="5" t="s">
        <v>1592</v>
      </c>
    </row>
    <row r="561" spans="1:40" x14ac:dyDescent="0.25">
      <c r="A561" s="5" t="s">
        <v>3031</v>
      </c>
      <c r="B561" s="5" t="s">
        <v>3032</v>
      </c>
      <c r="C561" s="5">
        <v>2.6240000000000001</v>
      </c>
      <c r="D561" s="5" t="s">
        <v>1670</v>
      </c>
      <c r="E561" s="5" t="s">
        <v>1895</v>
      </c>
      <c r="F561" s="5" t="s">
        <v>3033</v>
      </c>
      <c r="G561" s="5" t="s">
        <v>1650</v>
      </c>
      <c r="AG561" s="8"/>
    </row>
    <row r="562" spans="1:40" x14ac:dyDescent="0.25">
      <c r="A562" s="5" t="s">
        <v>3034</v>
      </c>
      <c r="B562" s="5" t="s">
        <v>3035</v>
      </c>
      <c r="C562" s="5">
        <v>3.3140000000000001</v>
      </c>
      <c r="D562" s="5" t="s">
        <v>1647</v>
      </c>
      <c r="E562" s="5" t="s">
        <v>2915</v>
      </c>
      <c r="F562" s="5" t="s">
        <v>3036</v>
      </c>
      <c r="G562" s="5" t="s">
        <v>1650</v>
      </c>
    </row>
    <row r="563" spans="1:40" x14ac:dyDescent="0.25">
      <c r="A563" s="5" t="s">
        <v>3037</v>
      </c>
      <c r="B563" s="5" t="s">
        <v>3038</v>
      </c>
      <c r="C563" s="5">
        <v>0.83</v>
      </c>
      <c r="D563" s="5" t="s">
        <v>1653</v>
      </c>
      <c r="E563" s="5" t="s">
        <v>2484</v>
      </c>
      <c r="F563" s="5" t="s">
        <v>3039</v>
      </c>
      <c r="G563" s="5" t="s">
        <v>1650</v>
      </c>
    </row>
    <row r="564" spans="1:40" x14ac:dyDescent="0.25">
      <c r="A564" s="5" t="s">
        <v>3040</v>
      </c>
      <c r="B564" s="5" t="s">
        <v>3041</v>
      </c>
      <c r="C564" s="5">
        <v>2.1339999999999999</v>
      </c>
      <c r="D564" s="5" t="s">
        <v>1670</v>
      </c>
      <c r="E564" s="5" t="s">
        <v>2094</v>
      </c>
      <c r="F564" s="5" t="s">
        <v>3042</v>
      </c>
      <c r="G564" s="5" t="s">
        <v>1650</v>
      </c>
    </row>
    <row r="565" spans="1:40" x14ac:dyDescent="0.25">
      <c r="A565" s="5" t="s">
        <v>3043</v>
      </c>
      <c r="B565" s="5" t="s">
        <v>3044</v>
      </c>
      <c r="C565" s="5">
        <v>2.468</v>
      </c>
      <c r="D565" s="5" t="s">
        <v>1670</v>
      </c>
      <c r="E565" s="5" t="s">
        <v>2352</v>
      </c>
      <c r="F565" s="5" t="s">
        <v>2947</v>
      </c>
      <c r="G565" s="5" t="s">
        <v>1650</v>
      </c>
    </row>
    <row r="566" spans="1:40" x14ac:dyDescent="0.25">
      <c r="A566" s="5" t="s">
        <v>3045</v>
      </c>
      <c r="B566" s="5" t="s">
        <v>3046</v>
      </c>
      <c r="C566" s="5">
        <v>0.75</v>
      </c>
      <c r="D566" s="5" t="s">
        <v>1653</v>
      </c>
      <c r="E566" s="5" t="s">
        <v>3047</v>
      </c>
      <c r="F566" s="5" t="s">
        <v>3048</v>
      </c>
      <c r="G566" s="5" t="s">
        <v>1650</v>
      </c>
    </row>
    <row r="567" spans="1:40" x14ac:dyDescent="0.25">
      <c r="A567" s="5" t="s">
        <v>3049</v>
      </c>
      <c r="B567" s="5" t="s">
        <v>3050</v>
      </c>
      <c r="C567" s="5">
        <v>0.49299999999999999</v>
      </c>
      <c r="D567" s="5" t="s">
        <v>1653</v>
      </c>
      <c r="E567" s="5" t="s">
        <v>2325</v>
      </c>
      <c r="F567" s="5" t="s">
        <v>3051</v>
      </c>
      <c r="G567" s="5" t="s">
        <v>1650</v>
      </c>
    </row>
    <row r="568" spans="1:40" x14ac:dyDescent="0.25">
      <c r="A568" s="5" t="s">
        <v>3052</v>
      </c>
      <c r="B568" s="5" t="s">
        <v>3053</v>
      </c>
      <c r="C568" s="5">
        <v>3.484</v>
      </c>
      <c r="D568" s="5" t="s">
        <v>1638</v>
      </c>
      <c r="E568" s="5" t="s">
        <v>1918</v>
      </c>
      <c r="F568" s="5" t="s">
        <v>3054</v>
      </c>
      <c r="G568" s="5" t="s">
        <v>1650</v>
      </c>
    </row>
    <row r="569" spans="1:40" x14ac:dyDescent="0.25">
      <c r="A569" s="5" t="s">
        <v>264</v>
      </c>
      <c r="B569" s="5" t="s">
        <v>207</v>
      </c>
      <c r="C569" s="5">
        <v>8.8409999999999993</v>
      </c>
      <c r="D569" s="5" t="s">
        <v>1638</v>
      </c>
      <c r="E569" s="5" t="s">
        <v>1757</v>
      </c>
      <c r="F569" s="5" t="s">
        <v>3055</v>
      </c>
      <c r="G569" s="5" t="s">
        <v>1592</v>
      </c>
      <c r="AA569" s="5" t="s">
        <v>208</v>
      </c>
      <c r="AC569" s="5" t="s">
        <v>127</v>
      </c>
      <c r="AF569" s="5" t="s">
        <v>100</v>
      </c>
      <c r="AK569" s="8">
        <v>43173</v>
      </c>
      <c r="AM569" s="5" t="s">
        <v>272</v>
      </c>
      <c r="AN569" s="5" t="s">
        <v>273</v>
      </c>
    </row>
    <row r="570" spans="1:40" x14ac:dyDescent="0.25">
      <c r="A570" s="5" t="s">
        <v>264</v>
      </c>
      <c r="B570" s="5" t="s">
        <v>208</v>
      </c>
      <c r="C570" s="5">
        <v>8.8409999999999993</v>
      </c>
      <c r="D570" s="5" t="s">
        <v>1638</v>
      </c>
      <c r="E570" s="5" t="s">
        <v>1757</v>
      </c>
      <c r="F570" s="5" t="s">
        <v>3055</v>
      </c>
      <c r="G570" s="5" t="s">
        <v>1592</v>
      </c>
    </row>
    <row r="571" spans="1:40" x14ac:dyDescent="0.25">
      <c r="A571" s="5" t="s">
        <v>204</v>
      </c>
      <c r="B571" s="5" t="s">
        <v>207</v>
      </c>
      <c r="C571" s="5">
        <v>8.8409999999999993</v>
      </c>
      <c r="D571" s="5" t="s">
        <v>1638</v>
      </c>
      <c r="E571" s="5" t="s">
        <v>1757</v>
      </c>
      <c r="F571" s="5" t="s">
        <v>3055</v>
      </c>
      <c r="G571" s="5" t="s">
        <v>1592</v>
      </c>
    </row>
    <row r="572" spans="1:40" x14ac:dyDescent="0.25">
      <c r="A572" s="5" t="s">
        <v>3056</v>
      </c>
      <c r="B572" s="5" t="s">
        <v>3057</v>
      </c>
      <c r="C572" s="5">
        <v>3.9350000000000001</v>
      </c>
      <c r="D572" s="5" t="s">
        <v>1638</v>
      </c>
      <c r="E572" s="5" t="s">
        <v>2352</v>
      </c>
      <c r="F572" s="5" t="s">
        <v>3058</v>
      </c>
      <c r="G572" s="5" t="s">
        <v>1650</v>
      </c>
    </row>
    <row r="573" spans="1:40" x14ac:dyDescent="0.25">
      <c r="A573" s="5" t="s">
        <v>3059</v>
      </c>
      <c r="B573" s="5" t="s">
        <v>3060</v>
      </c>
      <c r="C573" s="5" t="s">
        <v>1682</v>
      </c>
      <c r="D573" s="5" t="s">
        <v>1682</v>
      </c>
      <c r="E573" s="5" t="s">
        <v>1682</v>
      </c>
      <c r="F573" s="5" t="s">
        <v>1682</v>
      </c>
      <c r="G573" s="5" t="s">
        <v>1650</v>
      </c>
    </row>
    <row r="574" spans="1:40" x14ac:dyDescent="0.25">
      <c r="A574" s="5" t="s">
        <v>3061</v>
      </c>
      <c r="B574" s="5" t="s">
        <v>3062</v>
      </c>
      <c r="C574" s="5">
        <v>5.8170000000000002</v>
      </c>
      <c r="D574" s="5" t="s">
        <v>1638</v>
      </c>
      <c r="E574" s="5" t="s">
        <v>1774</v>
      </c>
      <c r="F574" s="5" t="s">
        <v>3063</v>
      </c>
      <c r="G574" s="5" t="s">
        <v>1592</v>
      </c>
    </row>
    <row r="575" spans="1:40" x14ac:dyDescent="0.25">
      <c r="A575" s="5" t="s">
        <v>3064</v>
      </c>
      <c r="B575" s="5" t="s">
        <v>3065</v>
      </c>
      <c r="C575" s="5">
        <v>2.7029999999999998</v>
      </c>
      <c r="D575" s="5" t="s">
        <v>1647</v>
      </c>
      <c r="E575" s="5" t="s">
        <v>2295</v>
      </c>
      <c r="F575" s="5" t="s">
        <v>3066</v>
      </c>
      <c r="G575" s="5" t="s">
        <v>1650</v>
      </c>
    </row>
    <row r="576" spans="1:40" x14ac:dyDescent="0.25">
      <c r="A576" s="5" t="s">
        <v>3067</v>
      </c>
      <c r="B576" s="5" t="s">
        <v>3068</v>
      </c>
      <c r="C576" s="5">
        <v>44.405000000000001</v>
      </c>
      <c r="D576" s="5" t="s">
        <v>1638</v>
      </c>
      <c r="E576" s="5" t="s">
        <v>1802</v>
      </c>
      <c r="F576" s="5" t="s">
        <v>3069</v>
      </c>
      <c r="G576" s="5" t="s">
        <v>1592</v>
      </c>
    </row>
    <row r="577" spans="1:33" x14ac:dyDescent="0.25">
      <c r="A577" s="5" t="s">
        <v>3070</v>
      </c>
      <c r="B577" s="5" t="s">
        <v>3071</v>
      </c>
      <c r="C577" s="5" t="s">
        <v>1682</v>
      </c>
      <c r="D577" s="5" t="s">
        <v>1682</v>
      </c>
      <c r="E577" s="5" t="s">
        <v>1682</v>
      </c>
      <c r="F577" s="5" t="s">
        <v>1682</v>
      </c>
      <c r="G577" s="5" t="s">
        <v>1650</v>
      </c>
    </row>
    <row r="578" spans="1:33" x14ac:dyDescent="0.25">
      <c r="A578" s="5" t="s">
        <v>3072</v>
      </c>
      <c r="B578" s="5" t="s">
        <v>3074</v>
      </c>
      <c r="C578" s="5" t="s">
        <v>1682</v>
      </c>
      <c r="D578" s="5" t="s">
        <v>1682</v>
      </c>
      <c r="E578" s="5" t="s">
        <v>1682</v>
      </c>
      <c r="F578" s="5" t="s">
        <v>1682</v>
      </c>
      <c r="G578" s="5" t="s">
        <v>1650</v>
      </c>
    </row>
    <row r="579" spans="1:33" x14ac:dyDescent="0.25">
      <c r="A579" s="5" t="s">
        <v>3072</v>
      </c>
      <c r="B579" s="5" t="s">
        <v>3073</v>
      </c>
      <c r="C579" s="5" t="s">
        <v>1682</v>
      </c>
      <c r="D579" s="5" t="s">
        <v>1682</v>
      </c>
      <c r="E579" s="5" t="s">
        <v>1682</v>
      </c>
      <c r="F579" s="5" t="s">
        <v>1682</v>
      </c>
      <c r="G579" s="5" t="s">
        <v>1650</v>
      </c>
    </row>
    <row r="580" spans="1:33" x14ac:dyDescent="0.25">
      <c r="A580" s="5" t="s">
        <v>3075</v>
      </c>
      <c r="B580" s="5" t="s">
        <v>3076</v>
      </c>
      <c r="C580" s="5">
        <v>3.395</v>
      </c>
      <c r="D580" s="5" t="s">
        <v>1638</v>
      </c>
      <c r="E580" s="5" t="s">
        <v>2352</v>
      </c>
      <c r="F580" s="5" t="s">
        <v>3058</v>
      </c>
      <c r="G580" s="5" t="s">
        <v>1650</v>
      </c>
    </row>
    <row r="581" spans="1:33" x14ac:dyDescent="0.25">
      <c r="A581" s="5" t="s">
        <v>3077</v>
      </c>
      <c r="B581" s="5" t="s">
        <v>3078</v>
      </c>
      <c r="C581" s="5" t="s">
        <v>1682</v>
      </c>
      <c r="D581" s="5" t="s">
        <v>1682</v>
      </c>
      <c r="E581" s="5" t="s">
        <v>1682</v>
      </c>
      <c r="F581" s="5" t="s">
        <v>1682</v>
      </c>
      <c r="G581" s="5" t="s">
        <v>1650</v>
      </c>
    </row>
    <row r="582" spans="1:33" x14ac:dyDescent="0.25">
      <c r="A582" s="5" t="s">
        <v>3079</v>
      </c>
      <c r="B582" s="5" t="s">
        <v>3080</v>
      </c>
      <c r="C582" s="5">
        <v>2.528</v>
      </c>
      <c r="D582" s="5" t="s">
        <v>1670</v>
      </c>
      <c r="E582" s="5" t="s">
        <v>2107</v>
      </c>
      <c r="F582" s="5" t="s">
        <v>3081</v>
      </c>
      <c r="G582" s="5" t="s">
        <v>1650</v>
      </c>
    </row>
    <row r="583" spans="1:33" x14ac:dyDescent="0.25">
      <c r="A583" s="5" t="s">
        <v>3082</v>
      </c>
      <c r="B583" s="5" t="s">
        <v>3083</v>
      </c>
      <c r="C583" s="5">
        <v>3.1539999999999999</v>
      </c>
      <c r="D583" s="5" t="s">
        <v>1638</v>
      </c>
      <c r="E583" s="5" t="s">
        <v>3084</v>
      </c>
      <c r="F583" s="5" t="s">
        <v>3085</v>
      </c>
      <c r="G583" s="5" t="s">
        <v>1592</v>
      </c>
    </row>
    <row r="584" spans="1:33" x14ac:dyDescent="0.25">
      <c r="A584" s="5" t="s">
        <v>356</v>
      </c>
      <c r="B584" s="5" t="s">
        <v>3083</v>
      </c>
      <c r="C584" s="5">
        <v>3.1539999999999999</v>
      </c>
      <c r="D584" s="5" t="s">
        <v>1638</v>
      </c>
      <c r="E584" s="5" t="s">
        <v>3084</v>
      </c>
      <c r="F584" s="5" t="s">
        <v>3085</v>
      </c>
      <c r="G584" s="5" t="s">
        <v>1592</v>
      </c>
    </row>
    <row r="585" spans="1:33" x14ac:dyDescent="0.25">
      <c r="A585" s="5" t="s">
        <v>356</v>
      </c>
      <c r="B585" s="5" t="s">
        <v>359</v>
      </c>
      <c r="C585" s="5">
        <v>3.1539999999999999</v>
      </c>
      <c r="D585" s="5" t="s">
        <v>1638</v>
      </c>
      <c r="E585" s="5" t="s">
        <v>3084</v>
      </c>
      <c r="F585" s="5" t="s">
        <v>3085</v>
      </c>
      <c r="G585" s="5" t="s">
        <v>1592</v>
      </c>
    </row>
    <row r="586" spans="1:33" x14ac:dyDescent="0.25">
      <c r="A586" s="5" t="s">
        <v>661</v>
      </c>
      <c r="B586" s="5" t="s">
        <v>664</v>
      </c>
      <c r="C586" s="5">
        <v>13.081</v>
      </c>
      <c r="D586" s="5" t="s">
        <v>1638</v>
      </c>
      <c r="E586" s="5" t="s">
        <v>1715</v>
      </c>
      <c r="F586" s="5" t="s">
        <v>3086</v>
      </c>
      <c r="G586" s="5" t="s">
        <v>1592</v>
      </c>
    </row>
    <row r="587" spans="1:33" x14ac:dyDescent="0.25">
      <c r="A587" s="5" t="s">
        <v>704</v>
      </c>
      <c r="B587" s="5" t="s">
        <v>665</v>
      </c>
      <c r="C587" s="5">
        <v>13.081</v>
      </c>
      <c r="D587" s="5" t="s">
        <v>1638</v>
      </c>
      <c r="E587" s="5" t="s">
        <v>1715</v>
      </c>
      <c r="F587" s="5" t="s">
        <v>3086</v>
      </c>
      <c r="G587" s="5" t="s">
        <v>1592</v>
      </c>
      <c r="AG587" s="8"/>
    </row>
    <row r="588" spans="1:33" x14ac:dyDescent="0.25">
      <c r="A588" s="5" t="s">
        <v>1395</v>
      </c>
      <c r="B588" s="5" t="s">
        <v>1061</v>
      </c>
      <c r="C588" s="5">
        <v>5.3170000000000002</v>
      </c>
      <c r="D588" s="5" t="s">
        <v>1638</v>
      </c>
      <c r="E588" s="5" t="s">
        <v>1742</v>
      </c>
      <c r="F588" s="5" t="s">
        <v>4310</v>
      </c>
      <c r="G588" s="5" t="s">
        <v>1650</v>
      </c>
    </row>
    <row r="589" spans="1:33" x14ac:dyDescent="0.25">
      <c r="A589" s="5" t="s">
        <v>3087</v>
      </c>
      <c r="B589" s="5" t="s">
        <v>3088</v>
      </c>
      <c r="C589" s="5">
        <v>5.3170000000000002</v>
      </c>
      <c r="D589" s="5" t="s">
        <v>1638</v>
      </c>
      <c r="E589" s="5" t="s">
        <v>1742</v>
      </c>
      <c r="F589" s="5" t="s">
        <v>3089</v>
      </c>
      <c r="G589" s="5" t="s">
        <v>1650</v>
      </c>
    </row>
    <row r="590" spans="1:33" x14ac:dyDescent="0.25">
      <c r="A590" s="5" t="s">
        <v>3090</v>
      </c>
      <c r="B590" s="5" t="s">
        <v>3091</v>
      </c>
      <c r="C590" s="5">
        <v>3.7309999999999999</v>
      </c>
      <c r="D590" s="5" t="s">
        <v>1647</v>
      </c>
      <c r="E590" s="5" t="s">
        <v>2131</v>
      </c>
      <c r="F590" s="5" t="s">
        <v>3092</v>
      </c>
      <c r="G590" s="5" t="s">
        <v>1650</v>
      </c>
    </row>
    <row r="591" spans="1:33" x14ac:dyDescent="0.25">
      <c r="A591" s="5" t="s">
        <v>3093</v>
      </c>
      <c r="B591" s="5" t="s">
        <v>3094</v>
      </c>
      <c r="C591" s="5">
        <v>2.1819999999999999</v>
      </c>
      <c r="D591" s="5" t="s">
        <v>1638</v>
      </c>
      <c r="E591" s="5" t="s">
        <v>1855</v>
      </c>
      <c r="F591" s="5" t="s">
        <v>3095</v>
      </c>
      <c r="G591" s="5" t="s">
        <v>1650</v>
      </c>
    </row>
    <row r="592" spans="1:33" x14ac:dyDescent="0.25">
      <c r="A592" s="5" t="s">
        <v>843</v>
      </c>
      <c r="B592" s="5" t="s">
        <v>846</v>
      </c>
      <c r="C592" s="5">
        <v>2.1819999999999999</v>
      </c>
      <c r="D592" s="5" t="s">
        <v>1638</v>
      </c>
      <c r="E592" s="5" t="s">
        <v>1855</v>
      </c>
      <c r="F592" s="5" t="s">
        <v>3095</v>
      </c>
      <c r="G592" s="5" t="s">
        <v>1650</v>
      </c>
    </row>
    <row r="593" spans="1:37" x14ac:dyDescent="0.25">
      <c r="A593" s="5" t="s">
        <v>3096</v>
      </c>
      <c r="B593" s="5" t="s">
        <v>3097</v>
      </c>
      <c r="C593" s="5">
        <v>2.2370000000000001</v>
      </c>
      <c r="D593" s="5" t="s">
        <v>1647</v>
      </c>
      <c r="E593" s="5" t="s">
        <v>2445</v>
      </c>
      <c r="F593" s="5" t="s">
        <v>3098</v>
      </c>
      <c r="G593" s="5" t="s">
        <v>1650</v>
      </c>
    </row>
    <row r="594" spans="1:37" x14ac:dyDescent="0.25">
      <c r="A594" s="5" t="s">
        <v>3099</v>
      </c>
      <c r="B594" s="5" t="s">
        <v>3100</v>
      </c>
      <c r="C594" s="5">
        <v>5.0709999999999997</v>
      </c>
      <c r="D594" s="5" t="s">
        <v>1638</v>
      </c>
      <c r="E594" s="5" t="s">
        <v>1918</v>
      </c>
      <c r="F594" s="5" t="s">
        <v>3101</v>
      </c>
      <c r="G594" s="5" t="s">
        <v>1592</v>
      </c>
    </row>
    <row r="595" spans="1:37" x14ac:dyDescent="0.25">
      <c r="A595" s="5" t="s">
        <v>3102</v>
      </c>
      <c r="B595" s="5" t="s">
        <v>3103</v>
      </c>
      <c r="C595" s="5">
        <v>1.3380000000000001</v>
      </c>
      <c r="D595" s="5" t="s">
        <v>1670</v>
      </c>
      <c r="E595" s="5" t="s">
        <v>2358</v>
      </c>
      <c r="F595" s="5" t="s">
        <v>3104</v>
      </c>
      <c r="G595" s="5" t="s">
        <v>1650</v>
      </c>
    </row>
    <row r="596" spans="1:37" x14ac:dyDescent="0.25">
      <c r="A596" s="5" t="s">
        <v>3105</v>
      </c>
      <c r="B596" s="5" t="s">
        <v>3106</v>
      </c>
      <c r="C596" s="5">
        <v>0.45500000000000002</v>
      </c>
      <c r="D596" s="5" t="s">
        <v>1653</v>
      </c>
      <c r="E596" s="5" t="s">
        <v>3107</v>
      </c>
      <c r="F596" s="5" t="s">
        <v>3108</v>
      </c>
      <c r="G596" s="5" t="s">
        <v>1650</v>
      </c>
    </row>
    <row r="597" spans="1:37" x14ac:dyDescent="0.25">
      <c r="A597" s="5" t="s">
        <v>3109</v>
      </c>
      <c r="B597" s="5" t="s">
        <v>3110</v>
      </c>
      <c r="C597" s="5">
        <v>0.84499999999999997</v>
      </c>
      <c r="D597" s="5" t="s">
        <v>1670</v>
      </c>
      <c r="E597" s="5" t="s">
        <v>3111</v>
      </c>
      <c r="F597" s="5" t="s">
        <v>3112</v>
      </c>
      <c r="G597" s="5" t="s">
        <v>1650</v>
      </c>
    </row>
    <row r="598" spans="1:37" x14ac:dyDescent="0.25">
      <c r="A598" s="5" t="s">
        <v>3113</v>
      </c>
      <c r="B598" s="5" t="s">
        <v>3114</v>
      </c>
      <c r="C598" s="5">
        <v>3.0550000000000002</v>
      </c>
      <c r="D598" s="5" t="s">
        <v>1638</v>
      </c>
      <c r="E598" s="5" t="s">
        <v>1666</v>
      </c>
      <c r="F598" s="5" t="s">
        <v>3115</v>
      </c>
      <c r="G598" s="5" t="s">
        <v>1650</v>
      </c>
    </row>
    <row r="599" spans="1:37" x14ac:dyDescent="0.25">
      <c r="A599" s="5" t="s">
        <v>1396</v>
      </c>
      <c r="B599" s="5" t="s">
        <v>1052</v>
      </c>
      <c r="C599" s="5">
        <v>1.746</v>
      </c>
      <c r="D599" s="5" t="s">
        <v>1670</v>
      </c>
      <c r="E599" s="5" t="s">
        <v>1742</v>
      </c>
      <c r="F599" s="5" t="s">
        <v>4311</v>
      </c>
      <c r="G599" s="5" t="s">
        <v>1650</v>
      </c>
      <c r="AK599" s="8"/>
    </row>
    <row r="600" spans="1:37" x14ac:dyDescent="0.25">
      <c r="A600" s="5" t="s">
        <v>3116</v>
      </c>
      <c r="B600" s="5" t="s">
        <v>3117</v>
      </c>
      <c r="C600" s="5">
        <v>0.91200000000000003</v>
      </c>
      <c r="D600" s="5" t="s">
        <v>1670</v>
      </c>
      <c r="E600" s="5" t="s">
        <v>2139</v>
      </c>
      <c r="F600" s="5" t="s">
        <v>3118</v>
      </c>
      <c r="G600" s="5" t="s">
        <v>1650</v>
      </c>
    </row>
    <row r="601" spans="1:37" x14ac:dyDescent="0.25">
      <c r="A601" s="5" t="s">
        <v>3122</v>
      </c>
      <c r="B601" s="5" t="s">
        <v>3123</v>
      </c>
      <c r="C601" s="5">
        <v>4.125</v>
      </c>
      <c r="D601" s="5" t="s">
        <v>1647</v>
      </c>
      <c r="E601" s="5" t="s">
        <v>2016</v>
      </c>
      <c r="F601" s="5" t="s">
        <v>3121</v>
      </c>
      <c r="G601" s="5" t="s">
        <v>1650</v>
      </c>
    </row>
    <row r="602" spans="1:37" x14ac:dyDescent="0.25">
      <c r="A602" s="5" t="s">
        <v>3119</v>
      </c>
      <c r="B602" s="5" t="s">
        <v>3120</v>
      </c>
      <c r="C602" s="5">
        <v>4.125</v>
      </c>
      <c r="D602" s="5" t="s">
        <v>1647</v>
      </c>
      <c r="E602" s="5" t="s">
        <v>2016</v>
      </c>
      <c r="F602" s="5" t="s">
        <v>3121</v>
      </c>
      <c r="G602" s="5" t="s">
        <v>1650</v>
      </c>
    </row>
    <row r="603" spans="1:37" x14ac:dyDescent="0.25">
      <c r="A603" s="5" t="s">
        <v>3124</v>
      </c>
      <c r="B603" s="5" t="s">
        <v>3125</v>
      </c>
      <c r="C603" s="5">
        <v>3.0760000000000001</v>
      </c>
      <c r="D603" s="5" t="s">
        <v>1647</v>
      </c>
      <c r="E603" s="5" t="s">
        <v>1643</v>
      </c>
      <c r="F603" s="5" t="s">
        <v>3126</v>
      </c>
      <c r="G603" s="5" t="s">
        <v>1650</v>
      </c>
    </row>
    <row r="604" spans="1:37" x14ac:dyDescent="0.25">
      <c r="A604" s="5" t="s">
        <v>3127</v>
      </c>
      <c r="B604" s="5" t="s">
        <v>3128</v>
      </c>
      <c r="C604" s="5" t="s">
        <v>1682</v>
      </c>
      <c r="D604" s="5" t="s">
        <v>1682</v>
      </c>
      <c r="E604" s="5" t="s">
        <v>1682</v>
      </c>
      <c r="F604" s="5" t="s">
        <v>1682</v>
      </c>
      <c r="G604" s="5" t="s">
        <v>1650</v>
      </c>
    </row>
    <row r="605" spans="1:37" x14ac:dyDescent="0.25">
      <c r="A605" s="5" t="s">
        <v>3129</v>
      </c>
      <c r="B605" s="5" t="s">
        <v>3130</v>
      </c>
      <c r="C605" s="5">
        <v>4.84</v>
      </c>
      <c r="D605" s="5" t="s">
        <v>1638</v>
      </c>
      <c r="E605" s="5" t="s">
        <v>2114</v>
      </c>
      <c r="F605" s="5" t="s">
        <v>3131</v>
      </c>
      <c r="G605" s="5" t="s">
        <v>1592</v>
      </c>
    </row>
    <row r="606" spans="1:37" x14ac:dyDescent="0.25">
      <c r="A606" s="5" t="s">
        <v>3132</v>
      </c>
      <c r="B606" s="5" t="s">
        <v>3133</v>
      </c>
      <c r="C606" s="5">
        <v>4.84</v>
      </c>
      <c r="D606" s="5" t="s">
        <v>1638</v>
      </c>
      <c r="E606" s="5" t="s">
        <v>1901</v>
      </c>
      <c r="F606" s="5" t="s">
        <v>3131</v>
      </c>
      <c r="G606" s="5" t="s">
        <v>1592</v>
      </c>
    </row>
    <row r="607" spans="1:37" x14ac:dyDescent="0.25">
      <c r="A607" s="5" t="s">
        <v>3134</v>
      </c>
      <c r="B607" s="5" t="s">
        <v>3135</v>
      </c>
      <c r="C607" s="5">
        <v>2.423</v>
      </c>
      <c r="D607" s="5" t="s">
        <v>1670</v>
      </c>
      <c r="E607" s="5" t="s">
        <v>1648</v>
      </c>
      <c r="F607" s="5" t="s">
        <v>3136</v>
      </c>
      <c r="G607" s="5" t="s">
        <v>1650</v>
      </c>
    </row>
    <row r="608" spans="1:37" x14ac:dyDescent="0.25">
      <c r="A608" s="5" t="s">
        <v>3137</v>
      </c>
      <c r="B608" s="5" t="s">
        <v>3138</v>
      </c>
      <c r="C608" s="5">
        <v>6.2839999999999998</v>
      </c>
      <c r="D608" s="5" t="s">
        <v>1638</v>
      </c>
      <c r="E608" s="5" t="s">
        <v>2461</v>
      </c>
      <c r="F608" s="5" t="s">
        <v>3139</v>
      </c>
      <c r="G608" s="5" t="s">
        <v>1650</v>
      </c>
    </row>
    <row r="609" spans="1:40" x14ac:dyDescent="0.25">
      <c r="A609" s="5" t="s">
        <v>3140</v>
      </c>
      <c r="B609" s="5" t="s">
        <v>3141</v>
      </c>
      <c r="C609" s="5">
        <v>1.349</v>
      </c>
      <c r="D609" s="5" t="s">
        <v>1670</v>
      </c>
      <c r="E609" s="5" t="s">
        <v>2295</v>
      </c>
      <c r="F609" s="5" t="s">
        <v>3142</v>
      </c>
      <c r="G609" s="5" t="s">
        <v>1650</v>
      </c>
    </row>
    <row r="610" spans="1:40" x14ac:dyDescent="0.25">
      <c r="A610" s="5" t="s">
        <v>3143</v>
      </c>
      <c r="B610" s="5" t="s">
        <v>3144</v>
      </c>
      <c r="C610" s="5">
        <v>3.5030000000000001</v>
      </c>
      <c r="D610" s="5" t="s">
        <v>1647</v>
      </c>
      <c r="E610" s="5" t="s">
        <v>2145</v>
      </c>
      <c r="F610" s="5" t="s">
        <v>3145</v>
      </c>
      <c r="G610" s="5" t="s">
        <v>1650</v>
      </c>
    </row>
    <row r="611" spans="1:40" x14ac:dyDescent="0.25">
      <c r="A611" s="5" t="s">
        <v>3146</v>
      </c>
      <c r="B611" s="5" t="s">
        <v>3147</v>
      </c>
      <c r="C611" s="5">
        <v>0.75</v>
      </c>
      <c r="D611" s="5" t="s">
        <v>1653</v>
      </c>
      <c r="E611" s="5" t="s">
        <v>2145</v>
      </c>
      <c r="F611" s="5" t="s">
        <v>3148</v>
      </c>
      <c r="G611" s="5" t="s">
        <v>1650</v>
      </c>
    </row>
    <row r="612" spans="1:40" x14ac:dyDescent="0.25">
      <c r="A612" s="5" t="s">
        <v>3149</v>
      </c>
      <c r="B612" s="5" t="s">
        <v>3150</v>
      </c>
      <c r="C612" s="5">
        <v>2.7320000000000002</v>
      </c>
      <c r="D612" s="5" t="s">
        <v>1647</v>
      </c>
      <c r="E612" s="5" t="s">
        <v>1757</v>
      </c>
      <c r="F612" s="5" t="s">
        <v>3151</v>
      </c>
      <c r="G612" s="5" t="s">
        <v>1650</v>
      </c>
    </row>
    <row r="613" spans="1:40" x14ac:dyDescent="0.25">
      <c r="A613" s="5" t="s">
        <v>3152</v>
      </c>
      <c r="B613" s="5" t="s">
        <v>3153</v>
      </c>
      <c r="C613" s="5">
        <v>3</v>
      </c>
      <c r="D613" s="5" t="s">
        <v>1647</v>
      </c>
      <c r="E613" s="5" t="s">
        <v>1764</v>
      </c>
      <c r="F613" s="5" t="s">
        <v>3154</v>
      </c>
      <c r="G613" s="5" t="s">
        <v>1650</v>
      </c>
    </row>
    <row r="614" spans="1:40" x14ac:dyDescent="0.25">
      <c r="A614" s="5" t="s">
        <v>3155</v>
      </c>
      <c r="B614" s="5" t="s">
        <v>3156</v>
      </c>
      <c r="C614" s="5">
        <v>2.1789999999999998</v>
      </c>
      <c r="D614" s="5" t="s">
        <v>1647</v>
      </c>
      <c r="E614" s="5" t="s">
        <v>1893</v>
      </c>
      <c r="F614" s="5" t="s">
        <v>3157</v>
      </c>
      <c r="G614" s="5" t="s">
        <v>1650</v>
      </c>
    </row>
    <row r="615" spans="1:40" x14ac:dyDescent="0.25">
      <c r="A615" s="5" t="s">
        <v>3158</v>
      </c>
      <c r="B615" s="5" t="s">
        <v>3159</v>
      </c>
      <c r="C615" s="5">
        <v>4.431</v>
      </c>
      <c r="D615" s="5" t="s">
        <v>1647</v>
      </c>
      <c r="E615" s="5" t="s">
        <v>2234</v>
      </c>
      <c r="F615" s="5" t="s">
        <v>3160</v>
      </c>
      <c r="G615" s="5" t="s">
        <v>1650</v>
      </c>
    </row>
    <row r="616" spans="1:40" x14ac:dyDescent="0.25">
      <c r="A616" s="5" t="s">
        <v>3161</v>
      </c>
      <c r="B616" s="5" t="s">
        <v>3162</v>
      </c>
      <c r="C616" s="5">
        <v>4.4989999999999997</v>
      </c>
      <c r="D616" s="5" t="s">
        <v>1638</v>
      </c>
      <c r="E616" s="5" t="s">
        <v>2051</v>
      </c>
      <c r="F616" s="5" t="s">
        <v>3163</v>
      </c>
      <c r="G616" s="5" t="s">
        <v>1650</v>
      </c>
    </row>
    <row r="617" spans="1:40" x14ac:dyDescent="0.25">
      <c r="A617" s="5" t="s">
        <v>3164</v>
      </c>
      <c r="B617" s="5" t="s">
        <v>3165</v>
      </c>
      <c r="C617" s="5">
        <v>5.0810000000000004</v>
      </c>
      <c r="D617" s="5" t="s">
        <v>3166</v>
      </c>
      <c r="E617" s="5" t="s">
        <v>1877</v>
      </c>
      <c r="F617" s="5" t="s">
        <v>3167</v>
      </c>
      <c r="G617" s="5" t="s">
        <v>1650</v>
      </c>
      <c r="AC617" s="5" t="s">
        <v>127</v>
      </c>
      <c r="AF617" s="5" t="s">
        <v>133</v>
      </c>
      <c r="AK617" s="5" t="s">
        <v>3168</v>
      </c>
      <c r="AM617" s="5" t="s">
        <v>3169</v>
      </c>
      <c r="AN617" s="5" t="s">
        <v>3170</v>
      </c>
    </row>
    <row r="618" spans="1:40" x14ac:dyDescent="0.25">
      <c r="A618" s="5" t="s">
        <v>3171</v>
      </c>
      <c r="B618" s="5" t="s">
        <v>3172</v>
      </c>
      <c r="C618" s="5">
        <v>1.577</v>
      </c>
      <c r="D618" s="5" t="s">
        <v>1653</v>
      </c>
      <c r="E618" s="5" t="s">
        <v>2184</v>
      </c>
      <c r="F618" s="5" t="s">
        <v>3173</v>
      </c>
      <c r="G618" s="5" t="s">
        <v>1650</v>
      </c>
    </row>
    <row r="619" spans="1:40" x14ac:dyDescent="0.25">
      <c r="A619" s="5" t="s">
        <v>3174</v>
      </c>
      <c r="B619" s="5" t="s">
        <v>3175</v>
      </c>
      <c r="C619" s="5" t="s">
        <v>1682</v>
      </c>
      <c r="D619" s="5" t="s">
        <v>1682</v>
      </c>
      <c r="E619" s="5" t="s">
        <v>1682</v>
      </c>
      <c r="F619" s="5" t="s">
        <v>1682</v>
      </c>
      <c r="G619" s="5" t="s">
        <v>1650</v>
      </c>
    </row>
    <row r="620" spans="1:40" x14ac:dyDescent="0.25">
      <c r="A620" s="5" t="s">
        <v>3176</v>
      </c>
      <c r="B620" s="5" t="s">
        <v>3177</v>
      </c>
      <c r="C620" s="5">
        <v>1.667</v>
      </c>
      <c r="D620" s="5" t="s">
        <v>1670</v>
      </c>
      <c r="E620" s="5" t="s">
        <v>1836</v>
      </c>
      <c r="F620" s="5" t="s">
        <v>3178</v>
      </c>
      <c r="G620" s="5" t="s">
        <v>1650</v>
      </c>
    </row>
    <row r="621" spans="1:40" x14ac:dyDescent="0.25">
      <c r="A621" s="5" t="s">
        <v>1215</v>
      </c>
      <c r="B621" s="5" t="s">
        <v>1218</v>
      </c>
      <c r="C621" s="5">
        <v>5.4550000000000001</v>
      </c>
      <c r="D621" s="5" t="s">
        <v>1638</v>
      </c>
      <c r="E621" s="5" t="s">
        <v>2461</v>
      </c>
      <c r="F621" s="5" t="s">
        <v>3179</v>
      </c>
      <c r="G621" s="5" t="s">
        <v>1650</v>
      </c>
    </row>
    <row r="622" spans="1:40" x14ac:dyDescent="0.25">
      <c r="A622" s="5" t="s">
        <v>3180</v>
      </c>
      <c r="B622" s="5" t="s">
        <v>3181</v>
      </c>
      <c r="C622" s="5">
        <v>4.9779999999999998</v>
      </c>
      <c r="D622" s="5" t="s">
        <v>1638</v>
      </c>
      <c r="E622" s="5" t="s">
        <v>3182</v>
      </c>
      <c r="F622" s="5" t="s">
        <v>3183</v>
      </c>
      <c r="G622" s="5" t="s">
        <v>1592</v>
      </c>
    </row>
    <row r="623" spans="1:40" x14ac:dyDescent="0.25">
      <c r="A623" s="5" t="s">
        <v>3184</v>
      </c>
      <c r="B623" s="5" t="s">
        <v>3185</v>
      </c>
      <c r="C623" s="5">
        <v>3.3279999999999998</v>
      </c>
      <c r="D623" s="5" t="s">
        <v>1647</v>
      </c>
      <c r="E623" s="5" t="s">
        <v>1778</v>
      </c>
      <c r="F623" s="5" t="s">
        <v>3186</v>
      </c>
      <c r="G623" s="5" t="s">
        <v>1650</v>
      </c>
    </row>
    <row r="624" spans="1:40" x14ac:dyDescent="0.25">
      <c r="A624" s="5" t="s">
        <v>3187</v>
      </c>
      <c r="B624" s="5" t="s">
        <v>3188</v>
      </c>
      <c r="C624" s="5">
        <v>3.242</v>
      </c>
      <c r="D624" s="5" t="s">
        <v>1647</v>
      </c>
      <c r="E624" s="5" t="s">
        <v>2915</v>
      </c>
      <c r="F624" s="5" t="s">
        <v>3189</v>
      </c>
      <c r="G624" s="5" t="s">
        <v>1650</v>
      </c>
    </row>
    <row r="625" spans="1:7" x14ac:dyDescent="0.25">
      <c r="A625" s="5" t="s">
        <v>3190</v>
      </c>
      <c r="B625" s="5" t="s">
        <v>3191</v>
      </c>
      <c r="C625" s="5">
        <v>3.2530000000000001</v>
      </c>
      <c r="D625" s="5" t="s">
        <v>1647</v>
      </c>
      <c r="E625" s="5" t="s">
        <v>1997</v>
      </c>
      <c r="F625" s="5" t="s">
        <v>3192</v>
      </c>
      <c r="G625" s="5" t="s">
        <v>1650</v>
      </c>
    </row>
    <row r="626" spans="1:7" x14ac:dyDescent="0.25">
      <c r="A626" s="5" t="s">
        <v>3193</v>
      </c>
      <c r="B626" s="5" t="s">
        <v>3194</v>
      </c>
      <c r="C626" s="5">
        <v>12.784000000000001</v>
      </c>
      <c r="D626" s="5" t="s">
        <v>1638</v>
      </c>
      <c r="E626" s="5" t="s">
        <v>2325</v>
      </c>
      <c r="F626" s="5" t="s">
        <v>3195</v>
      </c>
      <c r="G626" s="5" t="s">
        <v>1592</v>
      </c>
    </row>
    <row r="627" spans="1:7" x14ac:dyDescent="0.25">
      <c r="A627" s="5" t="s">
        <v>3196</v>
      </c>
      <c r="B627" s="5" t="s">
        <v>3197</v>
      </c>
      <c r="C627" s="5">
        <v>3.7120000000000002</v>
      </c>
      <c r="D627" s="5" t="s">
        <v>1647</v>
      </c>
      <c r="E627" s="5" t="s">
        <v>2094</v>
      </c>
      <c r="F627" s="5" t="s">
        <v>3198</v>
      </c>
      <c r="G627" s="5" t="s">
        <v>1650</v>
      </c>
    </row>
    <row r="628" spans="1:7" x14ac:dyDescent="0.25">
      <c r="A628" s="5" t="s">
        <v>3199</v>
      </c>
      <c r="B628" s="5" t="s">
        <v>3200</v>
      </c>
      <c r="C628" s="5">
        <v>1.5569999999999999</v>
      </c>
      <c r="D628" s="5" t="s">
        <v>3201</v>
      </c>
      <c r="E628" s="5" t="s">
        <v>1873</v>
      </c>
      <c r="F628" s="5" t="s">
        <v>3202</v>
      </c>
      <c r="G628" s="5" t="s">
        <v>1650</v>
      </c>
    </row>
    <row r="629" spans="1:7" x14ac:dyDescent="0.25">
      <c r="A629" s="5" t="s">
        <v>3203</v>
      </c>
      <c r="B629" s="5" t="s">
        <v>3204</v>
      </c>
      <c r="C629" s="5">
        <v>24.007999999999999</v>
      </c>
      <c r="D629" s="5" t="s">
        <v>1638</v>
      </c>
      <c r="E629" s="5" t="s">
        <v>1884</v>
      </c>
      <c r="F629" s="5" t="s">
        <v>3205</v>
      </c>
      <c r="G629" s="5" t="s">
        <v>1592</v>
      </c>
    </row>
    <row r="630" spans="1:7" x14ac:dyDescent="0.25">
      <c r="A630" s="5" t="s">
        <v>3206</v>
      </c>
      <c r="B630" s="5" t="s">
        <v>3207</v>
      </c>
      <c r="C630" s="5" t="s">
        <v>1682</v>
      </c>
      <c r="D630" s="5" t="s">
        <v>1682</v>
      </c>
      <c r="E630" s="5" t="s">
        <v>1682</v>
      </c>
      <c r="F630" s="5" t="s">
        <v>1682</v>
      </c>
      <c r="G630" s="5" t="s">
        <v>1650</v>
      </c>
    </row>
    <row r="631" spans="1:7" x14ac:dyDescent="0.25">
      <c r="A631" s="5" t="s">
        <v>3208</v>
      </c>
      <c r="B631" s="5" t="s">
        <v>3209</v>
      </c>
      <c r="C631" s="5">
        <v>2.6869999999999998</v>
      </c>
      <c r="D631" s="5" t="s">
        <v>1647</v>
      </c>
      <c r="E631" s="5" t="s">
        <v>2484</v>
      </c>
      <c r="F631" s="5" t="s">
        <v>3210</v>
      </c>
      <c r="G631" s="5" t="s">
        <v>1650</v>
      </c>
    </row>
    <row r="632" spans="1:7" x14ac:dyDescent="0.25">
      <c r="A632" s="5" t="s">
        <v>3211</v>
      </c>
      <c r="B632" s="5" t="s">
        <v>3212</v>
      </c>
      <c r="C632" s="5">
        <v>1.679</v>
      </c>
      <c r="D632" s="5" t="s">
        <v>1670</v>
      </c>
      <c r="E632" s="5" t="s">
        <v>2020</v>
      </c>
      <c r="F632" s="5" t="s">
        <v>3213</v>
      </c>
      <c r="G632" s="5" t="s">
        <v>1650</v>
      </c>
    </row>
    <row r="633" spans="1:7" x14ac:dyDescent="0.25">
      <c r="A633" s="5" t="s">
        <v>3214</v>
      </c>
      <c r="B633" s="5" t="s">
        <v>3215</v>
      </c>
      <c r="C633" s="5">
        <v>3.4289999999999998</v>
      </c>
      <c r="D633" s="5" t="s">
        <v>1647</v>
      </c>
      <c r="E633" s="5" t="s">
        <v>1658</v>
      </c>
      <c r="F633" s="5" t="s">
        <v>3216</v>
      </c>
      <c r="G633" s="5" t="s">
        <v>1650</v>
      </c>
    </row>
    <row r="634" spans="1:7" x14ac:dyDescent="0.25">
      <c r="A634" s="5" t="s">
        <v>740</v>
      </c>
      <c r="B634" s="5" t="s">
        <v>743</v>
      </c>
      <c r="C634" s="5">
        <v>3.0510000000000002</v>
      </c>
      <c r="D634" s="5" t="s">
        <v>1647</v>
      </c>
      <c r="E634" s="5" t="s">
        <v>2791</v>
      </c>
      <c r="F634" s="5" t="s">
        <v>3217</v>
      </c>
      <c r="G634" s="5" t="s">
        <v>1650</v>
      </c>
    </row>
    <row r="635" spans="1:7" x14ac:dyDescent="0.25">
      <c r="A635" s="5" t="s">
        <v>3218</v>
      </c>
      <c r="B635" s="5" t="s">
        <v>3219</v>
      </c>
      <c r="C635" s="5">
        <v>3.266</v>
      </c>
      <c r="D635" s="5" t="s">
        <v>1638</v>
      </c>
      <c r="E635" s="5" t="s">
        <v>2393</v>
      </c>
      <c r="F635" s="5" t="s">
        <v>3220</v>
      </c>
      <c r="G635" s="5" t="s">
        <v>1592</v>
      </c>
    </row>
    <row r="636" spans="1:7" x14ac:dyDescent="0.25">
      <c r="A636" s="5" t="s">
        <v>1416</v>
      </c>
      <c r="B636" s="5" t="s">
        <v>1419</v>
      </c>
      <c r="C636" s="5">
        <v>4.734</v>
      </c>
      <c r="D636" s="5" t="s">
        <v>1638</v>
      </c>
      <c r="E636" s="5" t="s">
        <v>4321</v>
      </c>
      <c r="F636" s="5" t="s">
        <v>4322</v>
      </c>
      <c r="G636" s="5" t="s">
        <v>1650</v>
      </c>
    </row>
    <row r="637" spans="1:7" x14ac:dyDescent="0.25">
      <c r="A637" s="5" t="s">
        <v>3221</v>
      </c>
      <c r="B637" s="5" t="s">
        <v>3222</v>
      </c>
      <c r="C637" s="5">
        <v>2.6480000000000001</v>
      </c>
      <c r="D637" s="5" t="s">
        <v>1647</v>
      </c>
      <c r="E637" s="5" t="s">
        <v>2408</v>
      </c>
      <c r="F637" s="5" t="s">
        <v>3217</v>
      </c>
      <c r="G637" s="5" t="s">
        <v>1650</v>
      </c>
    </row>
    <row r="638" spans="1:7" x14ac:dyDescent="0.25">
      <c r="A638" s="5" t="s">
        <v>4512</v>
      </c>
      <c r="B638" s="5" t="s">
        <v>4514</v>
      </c>
      <c r="C638" s="5">
        <v>5.8129999999999997</v>
      </c>
      <c r="D638" s="5" t="s">
        <v>1638</v>
      </c>
      <c r="E638" s="5" t="s">
        <v>1778</v>
      </c>
      <c r="F638" s="9" t="s">
        <v>4688</v>
      </c>
      <c r="G638" s="5" t="s">
        <v>1650</v>
      </c>
    </row>
    <row r="639" spans="1:7" x14ac:dyDescent="0.25">
      <c r="A639" s="5" t="s">
        <v>3223</v>
      </c>
      <c r="B639" s="5" t="s">
        <v>3224</v>
      </c>
      <c r="C639" s="5">
        <v>4.7270000000000003</v>
      </c>
      <c r="D639" s="5" t="s">
        <v>1638</v>
      </c>
      <c r="E639" s="5" t="s">
        <v>2107</v>
      </c>
      <c r="F639" s="5" t="s">
        <v>3225</v>
      </c>
      <c r="G639" s="5" t="s">
        <v>1650</v>
      </c>
    </row>
    <row r="640" spans="1:7" x14ac:dyDescent="0.25">
      <c r="A640" s="5" t="s">
        <v>3229</v>
      </c>
      <c r="B640" s="5" t="s">
        <v>3230</v>
      </c>
      <c r="C640" s="5">
        <v>1.89</v>
      </c>
      <c r="D640" s="5" t="s">
        <v>1647</v>
      </c>
      <c r="E640" s="5" t="s">
        <v>1774</v>
      </c>
      <c r="F640" s="5" t="s">
        <v>3228</v>
      </c>
      <c r="G640" s="5" t="s">
        <v>1650</v>
      </c>
    </row>
    <row r="641" spans="1:37" x14ac:dyDescent="0.25">
      <c r="A641" s="5" t="s">
        <v>3226</v>
      </c>
      <c r="B641" s="5" t="s">
        <v>3227</v>
      </c>
      <c r="C641" s="5">
        <v>1.89</v>
      </c>
      <c r="D641" s="5" t="s">
        <v>1647</v>
      </c>
      <c r="E641" s="5" t="s">
        <v>1774</v>
      </c>
      <c r="F641" s="5" t="s">
        <v>3228</v>
      </c>
      <c r="G641" s="5" t="s">
        <v>1650</v>
      </c>
      <c r="N641" s="8"/>
    </row>
    <row r="642" spans="1:37" x14ac:dyDescent="0.25">
      <c r="A642" s="5" t="s">
        <v>3231</v>
      </c>
      <c r="B642" s="5" t="s">
        <v>3232</v>
      </c>
      <c r="C642" s="5">
        <v>2.734</v>
      </c>
      <c r="D642" s="5" t="s">
        <v>1670</v>
      </c>
      <c r="E642" s="5" t="s">
        <v>2461</v>
      </c>
      <c r="F642" s="5" t="s">
        <v>3233</v>
      </c>
      <c r="G642" s="5" t="s">
        <v>1650</v>
      </c>
    </row>
    <row r="643" spans="1:37" x14ac:dyDescent="0.25">
      <c r="A643" s="5" t="s">
        <v>3234</v>
      </c>
      <c r="B643" s="5" t="s">
        <v>3235</v>
      </c>
      <c r="C643" s="5">
        <v>1.514</v>
      </c>
      <c r="D643" s="5" t="s">
        <v>1670</v>
      </c>
      <c r="E643" s="5" t="s">
        <v>1937</v>
      </c>
      <c r="F643" s="5" t="s">
        <v>3236</v>
      </c>
      <c r="G643" s="5" t="s">
        <v>1650</v>
      </c>
    </row>
    <row r="644" spans="1:37" x14ac:dyDescent="0.25">
      <c r="A644" s="5" t="s">
        <v>3237</v>
      </c>
      <c r="B644" s="5" t="s">
        <v>3238</v>
      </c>
      <c r="C644" s="5">
        <v>2.633</v>
      </c>
      <c r="D644" s="5" t="s">
        <v>1670</v>
      </c>
      <c r="E644" s="5" t="s">
        <v>1648</v>
      </c>
      <c r="F644" s="5" t="s">
        <v>3239</v>
      </c>
      <c r="G644" s="5" t="s">
        <v>1650</v>
      </c>
    </row>
    <row r="645" spans="1:37" x14ac:dyDescent="0.25">
      <c r="A645" s="5" t="s">
        <v>3242</v>
      </c>
      <c r="B645" s="5" t="s">
        <v>3243</v>
      </c>
      <c r="C645" s="5" t="s">
        <v>1682</v>
      </c>
      <c r="D645" s="5" t="s">
        <v>1682</v>
      </c>
      <c r="E645" s="5" t="s">
        <v>1682</v>
      </c>
      <c r="F645" s="5" t="s">
        <v>1682</v>
      </c>
      <c r="G645" s="5" t="s">
        <v>1650</v>
      </c>
      <c r="AK645" s="8"/>
    </row>
    <row r="646" spans="1:37" x14ac:dyDescent="0.25">
      <c r="A646" s="5" t="s">
        <v>3240</v>
      </c>
      <c r="B646" s="5" t="s">
        <v>3241</v>
      </c>
      <c r="C646" s="5" t="s">
        <v>1682</v>
      </c>
      <c r="D646" s="5" t="s">
        <v>1682</v>
      </c>
      <c r="E646" s="5" t="s">
        <v>1682</v>
      </c>
      <c r="F646" s="5" t="s">
        <v>1682</v>
      </c>
      <c r="G646" s="5" t="s">
        <v>1650</v>
      </c>
    </row>
    <row r="647" spans="1:37" x14ac:dyDescent="0.25">
      <c r="A647" s="5" t="s">
        <v>3244</v>
      </c>
      <c r="B647" s="5" t="s">
        <v>3245</v>
      </c>
      <c r="C647" s="5">
        <v>3.6080000000000001</v>
      </c>
      <c r="D647" s="5" t="s">
        <v>1638</v>
      </c>
      <c r="E647" s="5" t="s">
        <v>3246</v>
      </c>
      <c r="F647" s="5" t="s">
        <v>3247</v>
      </c>
      <c r="G647" s="5" t="s">
        <v>1650</v>
      </c>
    </row>
    <row r="648" spans="1:37" x14ac:dyDescent="0.25">
      <c r="A648" s="5" t="s">
        <v>3251</v>
      </c>
      <c r="B648" s="5" t="s">
        <v>3252</v>
      </c>
      <c r="C648" s="5">
        <v>1.25</v>
      </c>
      <c r="D648" s="5" t="s">
        <v>1670</v>
      </c>
      <c r="E648" s="5" t="s">
        <v>1985</v>
      </c>
      <c r="F648" s="5" t="s">
        <v>3250</v>
      </c>
      <c r="G648" s="5" t="s">
        <v>1650</v>
      </c>
    </row>
    <row r="649" spans="1:37" x14ac:dyDescent="0.25">
      <c r="A649" s="5" t="s">
        <v>3248</v>
      </c>
      <c r="B649" s="5" t="s">
        <v>3249</v>
      </c>
      <c r="C649" s="5">
        <v>1.25</v>
      </c>
      <c r="D649" s="5" t="s">
        <v>1670</v>
      </c>
      <c r="E649" s="5" t="s">
        <v>1985</v>
      </c>
      <c r="F649" s="5" t="s">
        <v>3250</v>
      </c>
      <c r="G649" s="5" t="s">
        <v>1650</v>
      </c>
    </row>
    <row r="650" spans="1:37" x14ac:dyDescent="0.25">
      <c r="A650" s="5" t="s">
        <v>3253</v>
      </c>
      <c r="B650" s="5" t="s">
        <v>3254</v>
      </c>
      <c r="C650" s="5" t="s">
        <v>1682</v>
      </c>
      <c r="D650" s="5" t="s">
        <v>1682</v>
      </c>
      <c r="E650" s="5" t="s">
        <v>1682</v>
      </c>
      <c r="F650" s="5" t="s">
        <v>1682</v>
      </c>
      <c r="G650" s="5" t="s">
        <v>1650</v>
      </c>
    </row>
    <row r="651" spans="1:37" x14ac:dyDescent="0.25">
      <c r="A651" s="5" t="s">
        <v>3255</v>
      </c>
      <c r="B651" s="5" t="s">
        <v>3256</v>
      </c>
      <c r="C651" s="5">
        <v>11.991</v>
      </c>
      <c r="D651" s="5" t="s">
        <v>1638</v>
      </c>
      <c r="E651" s="5" t="s">
        <v>1727</v>
      </c>
      <c r="F651" s="5" t="s">
        <v>3257</v>
      </c>
      <c r="G651" s="5" t="s">
        <v>1592</v>
      </c>
    </row>
    <row r="652" spans="1:37" x14ac:dyDescent="0.25">
      <c r="A652" s="5" t="s">
        <v>3258</v>
      </c>
      <c r="B652" s="5" t="s">
        <v>3259</v>
      </c>
      <c r="C652" s="5">
        <v>3.1440000000000001</v>
      </c>
      <c r="D652" s="5" t="s">
        <v>1638</v>
      </c>
      <c r="E652" s="5" t="s">
        <v>3260</v>
      </c>
      <c r="F652" s="5" t="s">
        <v>3261</v>
      </c>
      <c r="G652" s="5" t="s">
        <v>1650</v>
      </c>
    </row>
    <row r="653" spans="1:37" x14ac:dyDescent="0.25">
      <c r="A653" s="5" t="s">
        <v>3262</v>
      </c>
      <c r="B653" s="5" t="s">
        <v>3263</v>
      </c>
      <c r="C653" s="5">
        <v>3.452</v>
      </c>
      <c r="D653" s="5" t="s">
        <v>1647</v>
      </c>
      <c r="E653" s="5" t="s">
        <v>1778</v>
      </c>
      <c r="F653" s="5" t="s">
        <v>3264</v>
      </c>
      <c r="G653" s="5" t="s">
        <v>1650</v>
      </c>
    </row>
    <row r="654" spans="1:37" x14ac:dyDescent="0.25">
      <c r="A654" s="5" t="s">
        <v>3265</v>
      </c>
      <c r="B654" s="5" t="s">
        <v>3266</v>
      </c>
      <c r="C654" s="5">
        <v>2.8380000000000001</v>
      </c>
      <c r="D654" s="5" t="s">
        <v>1647</v>
      </c>
      <c r="E654" s="5" t="s">
        <v>1723</v>
      </c>
      <c r="F654" s="5" t="s">
        <v>3267</v>
      </c>
      <c r="G654" s="5" t="s">
        <v>1650</v>
      </c>
    </row>
    <row r="655" spans="1:37" x14ac:dyDescent="0.25">
      <c r="A655" s="5" t="s">
        <v>3268</v>
      </c>
      <c r="B655" s="5" t="s">
        <v>3269</v>
      </c>
      <c r="C655" s="5">
        <v>1.9379999999999999</v>
      </c>
      <c r="D655" s="5" t="s">
        <v>1670</v>
      </c>
      <c r="E655" s="5" t="s">
        <v>1785</v>
      </c>
      <c r="F655" s="5" t="s">
        <v>3270</v>
      </c>
      <c r="G655" s="5" t="s">
        <v>1650</v>
      </c>
    </row>
    <row r="656" spans="1:37" x14ac:dyDescent="0.25">
      <c r="A656" s="5" t="s">
        <v>3271</v>
      </c>
      <c r="B656" s="5" t="s">
        <v>3272</v>
      </c>
      <c r="C656" s="5">
        <v>1.806</v>
      </c>
      <c r="D656" s="5" t="s">
        <v>1670</v>
      </c>
      <c r="E656" s="5" t="s">
        <v>1764</v>
      </c>
      <c r="F656" s="5" t="s">
        <v>3273</v>
      </c>
      <c r="G656" s="5" t="s">
        <v>1650</v>
      </c>
    </row>
    <row r="657" spans="1:37" x14ac:dyDescent="0.25">
      <c r="A657" s="5" t="s">
        <v>1070</v>
      </c>
      <c r="B657" s="5" t="s">
        <v>1073</v>
      </c>
      <c r="C657" s="5">
        <v>3.14</v>
      </c>
      <c r="D657" s="5" t="s">
        <v>1638</v>
      </c>
      <c r="E657" s="5" t="s">
        <v>1662</v>
      </c>
      <c r="F657" s="5" t="s">
        <v>1933</v>
      </c>
      <c r="G657" s="5" t="s">
        <v>1650</v>
      </c>
    </row>
    <row r="658" spans="1:37" x14ac:dyDescent="0.25">
      <c r="A658" s="5" t="s">
        <v>3274</v>
      </c>
      <c r="B658" s="5" t="s">
        <v>3275</v>
      </c>
      <c r="C658" s="5">
        <v>3.214</v>
      </c>
      <c r="D658" s="5" t="s">
        <v>1638</v>
      </c>
      <c r="E658" s="5" t="s">
        <v>2127</v>
      </c>
      <c r="F658" s="5" t="s">
        <v>3276</v>
      </c>
      <c r="G658" s="5" t="s">
        <v>1592</v>
      </c>
    </row>
    <row r="659" spans="1:37" x14ac:dyDescent="0.25">
      <c r="A659" s="5" t="s">
        <v>1086</v>
      </c>
      <c r="B659" s="5" t="s">
        <v>1089</v>
      </c>
      <c r="C659" s="5">
        <v>3.214</v>
      </c>
      <c r="D659" s="5" t="s">
        <v>1638</v>
      </c>
      <c r="E659" s="5" t="s">
        <v>2127</v>
      </c>
      <c r="F659" s="5" t="s">
        <v>3276</v>
      </c>
      <c r="G659" s="5" t="s">
        <v>1592</v>
      </c>
    </row>
    <row r="660" spans="1:37" x14ac:dyDescent="0.25">
      <c r="A660" s="5" t="s">
        <v>3277</v>
      </c>
      <c r="B660" s="5" t="s">
        <v>3278</v>
      </c>
      <c r="C660" s="5">
        <v>2.141</v>
      </c>
      <c r="D660" s="5" t="s">
        <v>1638</v>
      </c>
      <c r="E660" s="5" t="s">
        <v>2098</v>
      </c>
      <c r="F660" s="5" t="s">
        <v>3279</v>
      </c>
      <c r="G660" s="5" t="s">
        <v>1650</v>
      </c>
    </row>
    <row r="661" spans="1:37" x14ac:dyDescent="0.25">
      <c r="A661" s="5" t="s">
        <v>3280</v>
      </c>
      <c r="B661" s="5" t="s">
        <v>3281</v>
      </c>
      <c r="C661" s="5">
        <v>12.486000000000001</v>
      </c>
      <c r="D661" s="5" t="s">
        <v>1638</v>
      </c>
      <c r="E661" s="5" t="s">
        <v>1778</v>
      </c>
      <c r="F661" s="9" t="s">
        <v>3282</v>
      </c>
      <c r="G661" s="5" t="s">
        <v>1592</v>
      </c>
    </row>
    <row r="662" spans="1:37" x14ac:dyDescent="0.25">
      <c r="A662" s="5" t="s">
        <v>3283</v>
      </c>
      <c r="B662" s="5" t="s">
        <v>3284</v>
      </c>
      <c r="C662" s="5">
        <v>6.0629999999999997</v>
      </c>
      <c r="D662" s="5" t="s">
        <v>1638</v>
      </c>
      <c r="E662" s="5" t="s">
        <v>3285</v>
      </c>
      <c r="F662" s="5" t="s">
        <v>3286</v>
      </c>
      <c r="G662" s="5" t="s">
        <v>1650</v>
      </c>
    </row>
    <row r="663" spans="1:37" x14ac:dyDescent="0.25">
      <c r="A663" s="5" t="s">
        <v>17</v>
      </c>
      <c r="B663" s="5" t="s">
        <v>20</v>
      </c>
      <c r="C663" s="5">
        <v>3.1259999999999999</v>
      </c>
      <c r="D663" s="5" t="s">
        <v>1647</v>
      </c>
      <c r="E663" s="5" t="s">
        <v>2433</v>
      </c>
      <c r="F663" s="5" t="s">
        <v>3289</v>
      </c>
      <c r="G663" s="5" t="s">
        <v>1650</v>
      </c>
    </row>
    <row r="664" spans="1:37" x14ac:dyDescent="0.25">
      <c r="A664" s="5" t="s">
        <v>3287</v>
      </c>
      <c r="B664" s="5" t="s">
        <v>3288</v>
      </c>
      <c r="C664" s="5">
        <v>3.1259999999999999</v>
      </c>
      <c r="D664" s="5" t="s">
        <v>1647</v>
      </c>
      <c r="E664" s="5" t="s">
        <v>2433</v>
      </c>
      <c r="F664" s="5" t="s">
        <v>3289</v>
      </c>
      <c r="G664" s="5" t="s">
        <v>1650</v>
      </c>
      <c r="AK664" s="8"/>
    </row>
    <row r="665" spans="1:37" x14ac:dyDescent="0.25">
      <c r="A665" s="5" t="s">
        <v>3290</v>
      </c>
      <c r="B665" s="5" t="s">
        <v>3291</v>
      </c>
      <c r="C665" s="5">
        <v>3.9319999999999999</v>
      </c>
      <c r="D665" s="5" t="s">
        <v>1647</v>
      </c>
      <c r="E665" s="5" t="s">
        <v>1809</v>
      </c>
      <c r="F665" s="5" t="s">
        <v>3292</v>
      </c>
      <c r="G665" s="5" t="s">
        <v>1650</v>
      </c>
    </row>
    <row r="666" spans="1:37" x14ac:dyDescent="0.25">
      <c r="A666" s="5" t="s">
        <v>3293</v>
      </c>
      <c r="B666" s="5" t="s">
        <v>3294</v>
      </c>
      <c r="C666" s="5">
        <v>2.4710000000000001</v>
      </c>
      <c r="D666" s="5" t="s">
        <v>1670</v>
      </c>
      <c r="E666" s="5" t="s">
        <v>1785</v>
      </c>
      <c r="F666" s="5" t="s">
        <v>3295</v>
      </c>
      <c r="G666" s="5" t="s">
        <v>1650</v>
      </c>
    </row>
    <row r="667" spans="1:37" x14ac:dyDescent="0.25">
      <c r="A667" s="5" t="s">
        <v>3296</v>
      </c>
      <c r="B667" s="5" t="s">
        <v>3297</v>
      </c>
      <c r="C667" s="5">
        <v>4.085</v>
      </c>
      <c r="D667" s="5" t="s">
        <v>1638</v>
      </c>
      <c r="E667" s="5" t="s">
        <v>2915</v>
      </c>
      <c r="F667" s="5" t="s">
        <v>3298</v>
      </c>
      <c r="G667" s="5" t="s">
        <v>1650</v>
      </c>
    </row>
    <row r="668" spans="1:37" x14ac:dyDescent="0.25">
      <c r="A668" s="5" t="s">
        <v>3299</v>
      </c>
      <c r="B668" s="5" t="s">
        <v>3300</v>
      </c>
      <c r="C668" s="5">
        <v>2.1</v>
      </c>
      <c r="D668" s="5" t="s">
        <v>1670</v>
      </c>
      <c r="E668" s="5" t="s">
        <v>3301</v>
      </c>
      <c r="F668" s="5" t="s">
        <v>3302</v>
      </c>
      <c r="G668" s="5" t="s">
        <v>1650</v>
      </c>
      <c r="AG668" s="8"/>
    </row>
    <row r="669" spans="1:37" x14ac:dyDescent="0.25">
      <c r="A669" s="5" t="s">
        <v>3303</v>
      </c>
      <c r="B669" s="5" t="s">
        <v>3304</v>
      </c>
      <c r="C669" s="5">
        <v>4.8559999999999999</v>
      </c>
      <c r="D669" s="5" t="s">
        <v>3166</v>
      </c>
      <c r="E669" s="5" t="s">
        <v>1997</v>
      </c>
      <c r="F669" s="5" t="s">
        <v>3305</v>
      </c>
      <c r="G669" s="5" t="s">
        <v>1650</v>
      </c>
    </row>
    <row r="670" spans="1:37" x14ac:dyDescent="0.25">
      <c r="A670" s="5" t="s">
        <v>3306</v>
      </c>
      <c r="B670" s="5" t="s">
        <v>3307</v>
      </c>
      <c r="C670" s="5">
        <v>2.0209999999999999</v>
      </c>
      <c r="D670" s="5" t="s">
        <v>1670</v>
      </c>
      <c r="E670" s="5" t="s">
        <v>3308</v>
      </c>
      <c r="F670" s="5" t="s">
        <v>3309</v>
      </c>
      <c r="G670" s="5" t="s">
        <v>1650</v>
      </c>
    </row>
    <row r="671" spans="1:37" x14ac:dyDescent="0.25">
      <c r="A671" s="5" t="s">
        <v>3310</v>
      </c>
      <c r="B671" s="5" t="s">
        <v>3311</v>
      </c>
      <c r="C671" s="5">
        <v>4.2009999999999996</v>
      </c>
      <c r="D671" s="5" t="s">
        <v>1638</v>
      </c>
      <c r="E671" s="5" t="s">
        <v>2433</v>
      </c>
      <c r="F671" s="5" t="s">
        <v>3312</v>
      </c>
      <c r="G671" s="5" t="s">
        <v>1650</v>
      </c>
    </row>
    <row r="672" spans="1:37" x14ac:dyDescent="0.25">
      <c r="A672" s="5" t="s">
        <v>638</v>
      </c>
      <c r="B672" s="5" t="s">
        <v>641</v>
      </c>
      <c r="C672" s="5">
        <v>6.2729999999999997</v>
      </c>
      <c r="D672" s="5" t="s">
        <v>1638</v>
      </c>
      <c r="E672" s="5" t="s">
        <v>2352</v>
      </c>
      <c r="F672" s="9" t="s">
        <v>3313</v>
      </c>
      <c r="G672" s="5" t="s">
        <v>1592</v>
      </c>
    </row>
    <row r="673" spans="1:39" x14ac:dyDescent="0.25">
      <c r="A673" s="5" t="s">
        <v>3314</v>
      </c>
      <c r="B673" s="5" t="s">
        <v>3315</v>
      </c>
      <c r="C673" s="5">
        <v>6.2729999999999997</v>
      </c>
      <c r="D673" s="5" t="s">
        <v>1638</v>
      </c>
      <c r="E673" s="5" t="s">
        <v>2352</v>
      </c>
      <c r="F673" s="9" t="s">
        <v>3313</v>
      </c>
      <c r="G673" s="5" t="s">
        <v>1592</v>
      </c>
      <c r="AF673" s="5" t="s">
        <v>133</v>
      </c>
      <c r="AK673" s="8">
        <v>42945</v>
      </c>
      <c r="AM673" s="5" t="s">
        <v>856</v>
      </c>
    </row>
    <row r="674" spans="1:39" x14ac:dyDescent="0.25">
      <c r="A674" s="5" t="s">
        <v>3316</v>
      </c>
      <c r="B674" s="5" t="s">
        <v>3317</v>
      </c>
      <c r="C674" s="5">
        <v>3.97</v>
      </c>
      <c r="D674" s="5" t="s">
        <v>1638</v>
      </c>
      <c r="E674" s="5" t="s">
        <v>2051</v>
      </c>
      <c r="F674" s="5" t="s">
        <v>3318</v>
      </c>
      <c r="G674" s="5" t="s">
        <v>1650</v>
      </c>
    </row>
    <row r="675" spans="1:39" x14ac:dyDescent="0.25">
      <c r="A675" s="5" t="s">
        <v>258</v>
      </c>
      <c r="B675" s="5" t="s">
        <v>261</v>
      </c>
      <c r="C675" s="5">
        <v>7.98</v>
      </c>
      <c r="D675" s="5" t="s">
        <v>1638</v>
      </c>
      <c r="E675" s="5" t="s">
        <v>2797</v>
      </c>
      <c r="F675" s="5" t="s">
        <v>4295</v>
      </c>
      <c r="G675" s="5" t="s">
        <v>1592</v>
      </c>
    </row>
    <row r="676" spans="1:39" x14ac:dyDescent="0.25">
      <c r="A676" s="5" t="s">
        <v>3319</v>
      </c>
      <c r="B676" s="5" t="s">
        <v>3320</v>
      </c>
      <c r="C676" s="5">
        <v>1.88</v>
      </c>
      <c r="D676" s="5" t="s">
        <v>1670</v>
      </c>
      <c r="E676" s="5" t="s">
        <v>1757</v>
      </c>
      <c r="F676" s="5" t="s">
        <v>3321</v>
      </c>
      <c r="G676" s="5" t="s">
        <v>1650</v>
      </c>
    </row>
    <row r="677" spans="1:39" x14ac:dyDescent="0.25">
      <c r="A677" s="5" t="s">
        <v>669</v>
      </c>
      <c r="B677" s="5" t="s">
        <v>672</v>
      </c>
      <c r="C677" s="5">
        <v>3.0939999999999999</v>
      </c>
      <c r="D677" s="5" t="s">
        <v>1647</v>
      </c>
      <c r="E677" s="5" t="s">
        <v>1715</v>
      </c>
      <c r="F677" s="5" t="s">
        <v>3322</v>
      </c>
      <c r="G677" s="5" t="s">
        <v>1650</v>
      </c>
    </row>
    <row r="678" spans="1:39" x14ac:dyDescent="0.25">
      <c r="A678" s="5" t="s">
        <v>3323</v>
      </c>
      <c r="B678" s="5" t="s">
        <v>3324</v>
      </c>
      <c r="C678" s="5">
        <v>6.2869999999999999</v>
      </c>
      <c r="D678" s="5" t="s">
        <v>1638</v>
      </c>
      <c r="E678" s="5" t="s">
        <v>1774</v>
      </c>
      <c r="F678" s="5" t="s">
        <v>3325</v>
      </c>
      <c r="G678" s="5" t="s">
        <v>1592</v>
      </c>
    </row>
    <row r="679" spans="1:39" x14ac:dyDescent="0.25">
      <c r="A679" s="5" t="s">
        <v>3326</v>
      </c>
      <c r="B679" s="5" t="s">
        <v>3327</v>
      </c>
      <c r="C679" s="5" t="s">
        <v>1682</v>
      </c>
      <c r="D679" s="5" t="s">
        <v>1682</v>
      </c>
      <c r="E679" s="5" t="s">
        <v>1682</v>
      </c>
      <c r="F679" s="5" t="s">
        <v>1682</v>
      </c>
      <c r="G679" s="5" t="s">
        <v>1650</v>
      </c>
    </row>
    <row r="680" spans="1:39" x14ac:dyDescent="0.25">
      <c r="A680" s="5" t="s">
        <v>3328</v>
      </c>
      <c r="B680" s="5" t="s">
        <v>3329</v>
      </c>
      <c r="C680" s="5">
        <v>4.0179999999999998</v>
      </c>
      <c r="D680" s="5" t="s">
        <v>1647</v>
      </c>
      <c r="E680" s="5" t="s">
        <v>3330</v>
      </c>
      <c r="F680" s="5" t="s">
        <v>3331</v>
      </c>
      <c r="G680" s="5" t="s">
        <v>1650</v>
      </c>
    </row>
    <row r="681" spans="1:39" x14ac:dyDescent="0.25">
      <c r="A681" s="5" t="s">
        <v>3332</v>
      </c>
      <c r="B681" s="5" t="s">
        <v>3333</v>
      </c>
      <c r="C681" s="5">
        <v>2.3250000000000002</v>
      </c>
      <c r="D681" s="5" t="s">
        <v>1670</v>
      </c>
      <c r="E681" s="5" t="s">
        <v>1643</v>
      </c>
      <c r="F681" s="5" t="s">
        <v>3334</v>
      </c>
      <c r="G681" s="5" t="s">
        <v>1650</v>
      </c>
    </row>
    <row r="682" spans="1:39" x14ac:dyDescent="0.25">
      <c r="A682" s="5" t="s">
        <v>3338</v>
      </c>
      <c r="B682" s="5" t="s">
        <v>3339</v>
      </c>
      <c r="C682" s="5">
        <v>1.8260000000000001</v>
      </c>
      <c r="D682" s="5" t="s">
        <v>1670</v>
      </c>
      <c r="E682" s="5" t="s">
        <v>1662</v>
      </c>
      <c r="F682" s="5" t="s">
        <v>3337</v>
      </c>
      <c r="G682" s="5" t="s">
        <v>1650</v>
      </c>
    </row>
    <row r="683" spans="1:39" x14ac:dyDescent="0.25">
      <c r="A683" s="5" t="s">
        <v>3335</v>
      </c>
      <c r="B683" s="5" t="s">
        <v>3336</v>
      </c>
      <c r="C683" s="5">
        <v>1.8260000000000001</v>
      </c>
      <c r="D683" s="5" t="s">
        <v>1670</v>
      </c>
      <c r="E683" s="5" t="s">
        <v>1662</v>
      </c>
      <c r="F683" s="5" t="s">
        <v>3337</v>
      </c>
      <c r="G683" s="5" t="s">
        <v>1650</v>
      </c>
    </row>
    <row r="684" spans="1:39" x14ac:dyDescent="0.25">
      <c r="A684" s="5" t="s">
        <v>1169</v>
      </c>
      <c r="B684" s="5" t="s">
        <v>1172</v>
      </c>
      <c r="C684" s="5">
        <v>5.4509999999999996</v>
      </c>
      <c r="D684" s="5" t="s">
        <v>1638</v>
      </c>
      <c r="E684" s="5" t="s">
        <v>1785</v>
      </c>
      <c r="F684" s="5" t="s">
        <v>3340</v>
      </c>
      <c r="G684" s="5" t="s">
        <v>1650</v>
      </c>
    </row>
    <row r="685" spans="1:39" x14ac:dyDescent="0.25">
      <c r="A685" s="5" t="s">
        <v>3341</v>
      </c>
      <c r="B685" s="5" t="s">
        <v>3342</v>
      </c>
      <c r="C685" s="5">
        <v>1.9350000000000001</v>
      </c>
      <c r="D685" s="5" t="s">
        <v>1670</v>
      </c>
      <c r="E685" s="5" t="s">
        <v>2791</v>
      </c>
      <c r="F685" s="5" t="s">
        <v>3343</v>
      </c>
      <c r="G685" s="5" t="s">
        <v>1650</v>
      </c>
    </row>
    <row r="686" spans="1:39" x14ac:dyDescent="0.25">
      <c r="A686" s="5" t="s">
        <v>3344</v>
      </c>
      <c r="B686" s="5" t="s">
        <v>3345</v>
      </c>
      <c r="C686" s="5">
        <v>6.2590000000000003</v>
      </c>
      <c r="D686" s="5" t="s">
        <v>1638</v>
      </c>
      <c r="E686" s="5" t="s">
        <v>2785</v>
      </c>
      <c r="F686" s="5" t="s">
        <v>3346</v>
      </c>
      <c r="G686" s="5" t="s">
        <v>1592</v>
      </c>
    </row>
    <row r="687" spans="1:39" x14ac:dyDescent="0.25">
      <c r="A687" s="5" t="s">
        <v>534</v>
      </c>
      <c r="B687" s="5" t="s">
        <v>537</v>
      </c>
      <c r="C687" s="5">
        <v>1.79</v>
      </c>
      <c r="D687" s="5" t="s">
        <v>1670</v>
      </c>
      <c r="E687" s="5" t="s">
        <v>2602</v>
      </c>
      <c r="F687" s="5" t="s">
        <v>4302</v>
      </c>
      <c r="G687" s="5" t="s">
        <v>1650</v>
      </c>
    </row>
    <row r="688" spans="1:39" x14ac:dyDescent="0.25">
      <c r="A688" s="5" t="s">
        <v>3347</v>
      </c>
      <c r="B688" s="5" t="s">
        <v>3348</v>
      </c>
      <c r="C688" s="5">
        <v>1.282</v>
      </c>
      <c r="D688" s="5" t="s">
        <v>1670</v>
      </c>
      <c r="E688" s="5" t="s">
        <v>2295</v>
      </c>
      <c r="F688" s="5" t="s">
        <v>3349</v>
      </c>
      <c r="G688" s="5" t="s">
        <v>1650</v>
      </c>
    </row>
    <row r="689" spans="1:40" x14ac:dyDescent="0.25">
      <c r="A689" s="5" t="s">
        <v>3350</v>
      </c>
      <c r="B689" s="5" t="s">
        <v>3351</v>
      </c>
      <c r="C689" s="5">
        <v>3.0609999999999999</v>
      </c>
      <c r="D689" s="5" t="s">
        <v>1638</v>
      </c>
      <c r="E689" s="5" t="s">
        <v>1662</v>
      </c>
      <c r="F689" s="5" t="s">
        <v>3352</v>
      </c>
      <c r="G689" s="5" t="s">
        <v>1650</v>
      </c>
    </row>
    <row r="690" spans="1:40" x14ac:dyDescent="0.25">
      <c r="A690" s="5" t="s">
        <v>4545</v>
      </c>
      <c r="B690" s="5" t="s">
        <v>4548</v>
      </c>
      <c r="C690" s="5">
        <v>5.68</v>
      </c>
      <c r="D690" s="5" t="s">
        <v>1638</v>
      </c>
      <c r="E690" s="5" t="s">
        <v>1764</v>
      </c>
      <c r="F690" s="5" t="s">
        <v>4689</v>
      </c>
      <c r="G690" s="5" t="s">
        <v>1650</v>
      </c>
    </row>
    <row r="691" spans="1:40" x14ac:dyDescent="0.25">
      <c r="A691" s="5" t="s">
        <v>3353</v>
      </c>
      <c r="B691" s="5" t="s">
        <v>3354</v>
      </c>
      <c r="C691" s="5">
        <v>4.5259999999999998</v>
      </c>
      <c r="D691" s="5" t="s">
        <v>1638</v>
      </c>
      <c r="E691" s="5" t="s">
        <v>2484</v>
      </c>
      <c r="F691" s="5" t="s">
        <v>3355</v>
      </c>
      <c r="G691" s="5" t="s">
        <v>1650</v>
      </c>
    </row>
    <row r="692" spans="1:40" x14ac:dyDescent="0.25">
      <c r="A692" s="5" t="s">
        <v>3356</v>
      </c>
      <c r="B692" s="5" t="s">
        <v>3357</v>
      </c>
      <c r="C692" s="5">
        <v>4.6859999999999999</v>
      </c>
      <c r="D692" s="5" t="s">
        <v>1638</v>
      </c>
      <c r="E692" s="5" t="s">
        <v>3010</v>
      </c>
      <c r="F692" s="5" t="s">
        <v>3358</v>
      </c>
      <c r="G692" s="5" t="s">
        <v>1650</v>
      </c>
    </row>
    <row r="693" spans="1:40" x14ac:dyDescent="0.25">
      <c r="A693" s="5" t="s">
        <v>3359</v>
      </c>
      <c r="B693" s="5" t="s">
        <v>3360</v>
      </c>
      <c r="C693" s="5">
        <v>4.0830000000000002</v>
      </c>
      <c r="D693" s="5" t="s">
        <v>1647</v>
      </c>
      <c r="E693" s="5" t="s">
        <v>2024</v>
      </c>
      <c r="F693" s="5" t="s">
        <v>3361</v>
      </c>
      <c r="G693" s="5" t="s">
        <v>1650</v>
      </c>
    </row>
    <row r="694" spans="1:40" x14ac:dyDescent="0.25">
      <c r="A694" s="5" t="s">
        <v>3366</v>
      </c>
      <c r="B694" s="5" t="s">
        <v>3367</v>
      </c>
      <c r="C694" s="5">
        <v>3.5510000000000002</v>
      </c>
      <c r="D694" s="5" t="s">
        <v>1638</v>
      </c>
      <c r="E694" s="5" t="s">
        <v>3364</v>
      </c>
      <c r="F694" s="5" t="s">
        <v>3365</v>
      </c>
      <c r="G694" s="5" t="s">
        <v>1650</v>
      </c>
    </row>
    <row r="695" spans="1:40" x14ac:dyDescent="0.25">
      <c r="A695" s="5" t="s">
        <v>3362</v>
      </c>
      <c r="B695" s="5" t="s">
        <v>3363</v>
      </c>
      <c r="C695" s="5">
        <v>3.5510000000000002</v>
      </c>
      <c r="D695" s="5" t="s">
        <v>1638</v>
      </c>
      <c r="E695" s="5" t="s">
        <v>3364</v>
      </c>
      <c r="F695" s="5" t="s">
        <v>3365</v>
      </c>
      <c r="G695" s="5" t="s">
        <v>1650</v>
      </c>
    </row>
    <row r="696" spans="1:40" x14ac:dyDescent="0.25">
      <c r="A696" s="5" t="s">
        <v>3368</v>
      </c>
      <c r="B696" s="5" t="s">
        <v>3369</v>
      </c>
      <c r="C696" s="5">
        <v>2.98</v>
      </c>
      <c r="D696" s="5" t="s">
        <v>1647</v>
      </c>
      <c r="E696" s="5" t="s">
        <v>1873</v>
      </c>
      <c r="F696" s="5" t="s">
        <v>3370</v>
      </c>
      <c r="G696" s="5" t="s">
        <v>1650</v>
      </c>
    </row>
    <row r="697" spans="1:40" x14ac:dyDescent="0.25">
      <c r="A697" s="5" t="s">
        <v>123</v>
      </c>
      <c r="B697" s="5" t="s">
        <v>126</v>
      </c>
      <c r="C697" s="5">
        <v>2</v>
      </c>
      <c r="D697" s="5" t="s">
        <v>1647</v>
      </c>
      <c r="E697" s="5" t="s">
        <v>3371</v>
      </c>
      <c r="F697" s="5" t="s">
        <v>3372</v>
      </c>
      <c r="G697" s="5" t="s">
        <v>1650</v>
      </c>
      <c r="AC697" s="5" t="s">
        <v>127</v>
      </c>
      <c r="AF697" s="5" t="s">
        <v>133</v>
      </c>
      <c r="AK697" s="8">
        <v>42984</v>
      </c>
      <c r="AM697" s="5" t="s">
        <v>3373</v>
      </c>
      <c r="AN697" s="5" t="s">
        <v>3374</v>
      </c>
    </row>
    <row r="698" spans="1:40" x14ac:dyDescent="0.25">
      <c r="A698" s="5" t="s">
        <v>3375</v>
      </c>
      <c r="B698" s="5" t="s">
        <v>3376</v>
      </c>
      <c r="C698" s="5">
        <v>3.206</v>
      </c>
      <c r="D698" s="5" t="s">
        <v>1647</v>
      </c>
      <c r="E698" s="5" t="s">
        <v>2008</v>
      </c>
      <c r="F698" s="5" t="s">
        <v>3377</v>
      </c>
      <c r="G698" s="5" t="s">
        <v>1650</v>
      </c>
    </row>
    <row r="699" spans="1:40" x14ac:dyDescent="0.25">
      <c r="A699" s="5" t="s">
        <v>3378</v>
      </c>
      <c r="B699" s="5" t="s">
        <v>3379</v>
      </c>
      <c r="C699" s="5">
        <v>6.6459999999999999</v>
      </c>
      <c r="D699" s="5" t="s">
        <v>1638</v>
      </c>
      <c r="E699" s="5" t="s">
        <v>2358</v>
      </c>
      <c r="F699" s="5" t="s">
        <v>3380</v>
      </c>
      <c r="G699" s="5" t="s">
        <v>1592</v>
      </c>
    </row>
    <row r="700" spans="1:40" x14ac:dyDescent="0.25">
      <c r="A700" s="5" t="s">
        <v>3381</v>
      </c>
      <c r="B700" s="5" t="s">
        <v>3382</v>
      </c>
      <c r="C700" s="5">
        <v>2.7719999999999998</v>
      </c>
      <c r="D700" s="5" t="s">
        <v>1647</v>
      </c>
      <c r="E700" s="5" t="s">
        <v>3383</v>
      </c>
      <c r="F700" s="5" t="s">
        <v>3384</v>
      </c>
      <c r="G700" s="5" t="s">
        <v>1650</v>
      </c>
    </row>
    <row r="701" spans="1:40" x14ac:dyDescent="0.25">
      <c r="A701" s="5" t="s">
        <v>3385</v>
      </c>
      <c r="B701" s="5" t="s">
        <v>3386</v>
      </c>
      <c r="C701" s="5">
        <v>0.629</v>
      </c>
      <c r="D701" s="5" t="s">
        <v>1653</v>
      </c>
      <c r="E701" s="5" t="s">
        <v>1662</v>
      </c>
      <c r="F701" s="5" t="s">
        <v>3387</v>
      </c>
      <c r="G701" s="5" t="s">
        <v>1650</v>
      </c>
    </row>
    <row r="702" spans="1:40" x14ac:dyDescent="0.25">
      <c r="A702" s="5" t="s">
        <v>3388</v>
      </c>
      <c r="B702" s="5" t="s">
        <v>3389</v>
      </c>
      <c r="C702" s="5">
        <v>0.629</v>
      </c>
      <c r="D702" s="5" t="s">
        <v>1653</v>
      </c>
      <c r="E702" s="5" t="s">
        <v>1662</v>
      </c>
      <c r="F702" s="5" t="s">
        <v>3387</v>
      </c>
      <c r="G702" s="5" t="s">
        <v>1650</v>
      </c>
    </row>
    <row r="703" spans="1:40" x14ac:dyDescent="0.25">
      <c r="A703" s="5" t="s">
        <v>3390</v>
      </c>
      <c r="B703" s="5" t="s">
        <v>3391</v>
      </c>
      <c r="C703" s="5">
        <v>1.8480000000000001</v>
      </c>
      <c r="D703" s="5" t="s">
        <v>1647</v>
      </c>
      <c r="E703" s="5" t="s">
        <v>1849</v>
      </c>
      <c r="F703" s="5" t="s">
        <v>3392</v>
      </c>
      <c r="G703" s="5" t="s">
        <v>1650</v>
      </c>
    </row>
    <row r="704" spans="1:40" x14ac:dyDescent="0.25">
      <c r="A704" s="5" t="s">
        <v>3393</v>
      </c>
      <c r="B704" s="5" t="s">
        <v>3394</v>
      </c>
      <c r="C704" s="5" t="s">
        <v>1682</v>
      </c>
      <c r="D704" s="5" t="s">
        <v>1682</v>
      </c>
      <c r="E704" s="5" t="s">
        <v>1682</v>
      </c>
      <c r="F704" s="5" t="s">
        <v>1682</v>
      </c>
      <c r="G704" s="5" t="s">
        <v>1650</v>
      </c>
    </row>
    <row r="705" spans="1:37" x14ac:dyDescent="0.25">
      <c r="A705" s="5" t="s">
        <v>3395</v>
      </c>
      <c r="B705" s="5" t="s">
        <v>3396</v>
      </c>
      <c r="C705" s="5">
        <v>1.5720000000000001</v>
      </c>
      <c r="D705" s="5" t="s">
        <v>1670</v>
      </c>
      <c r="E705" s="5" t="s">
        <v>1840</v>
      </c>
      <c r="F705" s="5" t="s">
        <v>3397</v>
      </c>
      <c r="G705" s="5" t="s">
        <v>1650</v>
      </c>
    </row>
    <row r="706" spans="1:37" x14ac:dyDescent="0.25">
      <c r="A706" s="5" t="s">
        <v>63</v>
      </c>
      <c r="B706" s="5" t="s">
        <v>66</v>
      </c>
      <c r="C706" s="5">
        <v>2.581</v>
      </c>
      <c r="D706" s="5" t="s">
        <v>1647</v>
      </c>
      <c r="E706" s="5" t="s">
        <v>1658</v>
      </c>
      <c r="F706" s="5" t="s">
        <v>4285</v>
      </c>
      <c r="G706" s="5" t="s">
        <v>1650</v>
      </c>
    </row>
    <row r="707" spans="1:37" x14ac:dyDescent="0.25">
      <c r="A707" s="5" t="s">
        <v>3398</v>
      </c>
      <c r="B707" s="5" t="s">
        <v>3399</v>
      </c>
      <c r="C707" s="5">
        <v>4.22</v>
      </c>
      <c r="D707" s="5" t="s">
        <v>1638</v>
      </c>
      <c r="E707" s="5" t="s">
        <v>2636</v>
      </c>
      <c r="F707" s="5" t="s">
        <v>3400</v>
      </c>
      <c r="G707" s="5" t="s">
        <v>1650</v>
      </c>
    </row>
    <row r="708" spans="1:37" x14ac:dyDescent="0.25">
      <c r="A708" s="5" t="s">
        <v>894</v>
      </c>
      <c r="B708" s="5" t="s">
        <v>897</v>
      </c>
      <c r="C708" s="5">
        <v>6.8940000000000001</v>
      </c>
      <c r="D708" s="5" t="s">
        <v>1638</v>
      </c>
      <c r="E708" s="5" t="s">
        <v>2439</v>
      </c>
      <c r="F708" s="5" t="s">
        <v>3401</v>
      </c>
      <c r="G708" s="5" t="s">
        <v>1592</v>
      </c>
    </row>
    <row r="709" spans="1:37" x14ac:dyDescent="0.25">
      <c r="A709" s="5" t="s">
        <v>3402</v>
      </c>
      <c r="B709" s="5" t="s">
        <v>3403</v>
      </c>
      <c r="C709" s="5">
        <v>6.8940000000000001</v>
      </c>
      <c r="D709" s="5" t="s">
        <v>1638</v>
      </c>
      <c r="E709" s="5" t="s">
        <v>2439</v>
      </c>
      <c r="F709" s="5" t="s">
        <v>3401</v>
      </c>
      <c r="G709" s="5" t="s">
        <v>1592</v>
      </c>
    </row>
    <row r="710" spans="1:37" x14ac:dyDescent="0.25">
      <c r="A710" s="5" t="s">
        <v>3404</v>
      </c>
      <c r="B710" s="5" t="s">
        <v>3405</v>
      </c>
      <c r="C710" s="5">
        <v>1.2330000000000001</v>
      </c>
      <c r="D710" s="5" t="s">
        <v>1653</v>
      </c>
      <c r="E710" s="5" t="s">
        <v>2495</v>
      </c>
      <c r="F710" s="5" t="s">
        <v>3406</v>
      </c>
      <c r="G710" s="5" t="s">
        <v>1650</v>
      </c>
    </row>
    <row r="711" spans="1:37" x14ac:dyDescent="0.25">
      <c r="A711" s="5" t="s">
        <v>975</v>
      </c>
      <c r="B711" s="5" t="s">
        <v>978</v>
      </c>
      <c r="C711" s="5">
        <v>2.7989999999999999</v>
      </c>
      <c r="D711" s="5" t="s">
        <v>1638</v>
      </c>
      <c r="E711" s="5" t="s">
        <v>2495</v>
      </c>
      <c r="F711" s="5" t="s">
        <v>3407</v>
      </c>
      <c r="G711" s="5" t="s">
        <v>1650</v>
      </c>
    </row>
    <row r="712" spans="1:37" x14ac:dyDescent="0.25">
      <c r="A712" s="5" t="s">
        <v>3408</v>
      </c>
      <c r="B712" s="5" t="s">
        <v>3409</v>
      </c>
      <c r="C712" s="5">
        <v>2.7989999999999999</v>
      </c>
      <c r="D712" s="5" t="s">
        <v>1638</v>
      </c>
      <c r="E712" s="5" t="s">
        <v>2495</v>
      </c>
      <c r="F712" s="5" t="s">
        <v>3407</v>
      </c>
      <c r="G712" s="5" t="s">
        <v>1650</v>
      </c>
    </row>
    <row r="713" spans="1:37" x14ac:dyDescent="0.25">
      <c r="A713" s="5" t="s">
        <v>3410</v>
      </c>
      <c r="B713" s="5" t="s">
        <v>3411</v>
      </c>
      <c r="C713" s="5">
        <v>0.90200000000000002</v>
      </c>
      <c r="D713" s="5" t="s">
        <v>1653</v>
      </c>
      <c r="E713" s="5" t="s">
        <v>2495</v>
      </c>
      <c r="F713" s="5" t="s">
        <v>3412</v>
      </c>
      <c r="G713" s="5" t="s">
        <v>1650</v>
      </c>
    </row>
    <row r="714" spans="1:37" x14ac:dyDescent="0.25">
      <c r="A714" s="5" t="s">
        <v>3413</v>
      </c>
      <c r="B714" s="5" t="s">
        <v>3414</v>
      </c>
      <c r="C714" s="5">
        <v>3.8740000000000001</v>
      </c>
      <c r="D714" s="5" t="s">
        <v>1638</v>
      </c>
      <c r="E714" s="5" t="s">
        <v>1840</v>
      </c>
      <c r="F714" s="5" t="s">
        <v>3415</v>
      </c>
      <c r="G714" s="5" t="s">
        <v>1592</v>
      </c>
    </row>
    <row r="715" spans="1:37" x14ac:dyDescent="0.25">
      <c r="A715" s="5" t="s">
        <v>3416</v>
      </c>
      <c r="B715" s="5" t="s">
        <v>3417</v>
      </c>
      <c r="C715" s="5" t="s">
        <v>1682</v>
      </c>
      <c r="D715" s="5" t="s">
        <v>1682</v>
      </c>
      <c r="E715" s="5" t="s">
        <v>1682</v>
      </c>
      <c r="F715" s="5" t="s">
        <v>1682</v>
      </c>
      <c r="G715" s="5" t="s">
        <v>1650</v>
      </c>
    </row>
    <row r="716" spans="1:37" x14ac:dyDescent="0.25">
      <c r="A716" s="5" t="s">
        <v>3418</v>
      </c>
      <c r="B716" s="5" t="s">
        <v>3419</v>
      </c>
      <c r="C716" s="5">
        <v>9.3529999999999998</v>
      </c>
      <c r="D716" s="5" t="s">
        <v>1638</v>
      </c>
      <c r="E716" s="5" t="s">
        <v>3420</v>
      </c>
      <c r="F716" s="5" t="s">
        <v>3421</v>
      </c>
      <c r="G716" s="5" t="s">
        <v>1592</v>
      </c>
    </row>
    <row r="717" spans="1:37" x14ac:dyDescent="0.25">
      <c r="A717" s="5" t="s">
        <v>3422</v>
      </c>
      <c r="B717" s="5" t="s">
        <v>3423</v>
      </c>
      <c r="C717" s="5">
        <v>4.7389999999999999</v>
      </c>
      <c r="D717" s="5" t="s">
        <v>1638</v>
      </c>
      <c r="E717" s="5" t="s">
        <v>1819</v>
      </c>
      <c r="F717" s="5" t="s">
        <v>3424</v>
      </c>
      <c r="G717" s="5" t="s">
        <v>1650</v>
      </c>
    </row>
    <row r="718" spans="1:37" x14ac:dyDescent="0.25">
      <c r="A718" s="5" t="s">
        <v>4559</v>
      </c>
      <c r="B718" s="5" t="s">
        <v>4561</v>
      </c>
      <c r="C718" s="5">
        <v>10.391</v>
      </c>
      <c r="D718" s="5" t="s">
        <v>1638</v>
      </c>
      <c r="E718" s="5" t="s">
        <v>1877</v>
      </c>
      <c r="F718" s="5" t="s">
        <v>4690</v>
      </c>
      <c r="G718" s="5" t="s">
        <v>1592</v>
      </c>
      <c r="AK718" s="8"/>
    </row>
    <row r="719" spans="1:37" x14ac:dyDescent="0.25">
      <c r="A719" s="5" t="s">
        <v>3425</v>
      </c>
      <c r="B719" s="5" t="s">
        <v>3426</v>
      </c>
      <c r="C719" s="5" t="s">
        <v>1682</v>
      </c>
      <c r="D719" s="5" t="s">
        <v>1682</v>
      </c>
      <c r="E719" s="5" t="s">
        <v>1682</v>
      </c>
      <c r="F719" s="5" t="s">
        <v>1682</v>
      </c>
      <c r="G719" s="5" t="s">
        <v>1650</v>
      </c>
    </row>
    <row r="720" spans="1:37" x14ac:dyDescent="0.25">
      <c r="A720" s="5" t="s">
        <v>351</v>
      </c>
      <c r="B720" s="5" t="s">
        <v>353</v>
      </c>
      <c r="C720" s="5">
        <v>2.125</v>
      </c>
      <c r="D720" s="5" t="s">
        <v>1647</v>
      </c>
      <c r="E720" s="5" t="s">
        <v>1849</v>
      </c>
      <c r="F720" s="5" t="s">
        <v>4296</v>
      </c>
      <c r="G720" s="5" t="s">
        <v>1650</v>
      </c>
    </row>
    <row r="721" spans="1:7" x14ac:dyDescent="0.25">
      <c r="A721" s="5" t="s">
        <v>3427</v>
      </c>
      <c r="B721" s="5" t="s">
        <v>3428</v>
      </c>
      <c r="C721" s="5">
        <v>2.3180000000000001</v>
      </c>
      <c r="D721" s="5" t="s">
        <v>1647</v>
      </c>
      <c r="E721" s="5" t="s">
        <v>3429</v>
      </c>
      <c r="F721" s="5" t="s">
        <v>3334</v>
      </c>
      <c r="G721" s="5" t="s">
        <v>1650</v>
      </c>
    </row>
    <row r="722" spans="1:7" x14ac:dyDescent="0.25">
      <c r="A722" s="5" t="s">
        <v>3430</v>
      </c>
      <c r="B722" s="5" t="s">
        <v>3431</v>
      </c>
      <c r="C722" s="5">
        <v>0.84799999999999998</v>
      </c>
      <c r="D722" s="5" t="s">
        <v>1653</v>
      </c>
      <c r="E722" s="5" t="s">
        <v>1662</v>
      </c>
      <c r="F722" s="5" t="s">
        <v>3432</v>
      </c>
      <c r="G722" s="5" t="s">
        <v>1650</v>
      </c>
    </row>
    <row r="723" spans="1:7" x14ac:dyDescent="0.25">
      <c r="A723" s="5" t="s">
        <v>595</v>
      </c>
      <c r="B723" s="5" t="s">
        <v>598</v>
      </c>
      <c r="C723" s="5">
        <v>3.15</v>
      </c>
      <c r="D723" s="5" t="s">
        <v>1647</v>
      </c>
      <c r="E723" s="5" t="s">
        <v>1895</v>
      </c>
      <c r="F723" s="5" t="s">
        <v>3433</v>
      </c>
      <c r="G723" s="5" t="s">
        <v>1650</v>
      </c>
    </row>
    <row r="724" spans="1:7" x14ac:dyDescent="0.25">
      <c r="A724" s="5" t="s">
        <v>3434</v>
      </c>
      <c r="B724" s="5" t="s">
        <v>3435</v>
      </c>
      <c r="C724" s="5">
        <v>2.9780000000000002</v>
      </c>
      <c r="D724" s="5" t="s">
        <v>1647</v>
      </c>
      <c r="E724" s="5" t="s">
        <v>1687</v>
      </c>
      <c r="F724" s="5" t="s">
        <v>3436</v>
      </c>
      <c r="G724" s="5" t="s">
        <v>1650</v>
      </c>
    </row>
    <row r="725" spans="1:7" x14ac:dyDescent="0.25">
      <c r="A725" s="5" t="s">
        <v>1556</v>
      </c>
      <c r="B725" s="5" t="s">
        <v>1559</v>
      </c>
      <c r="C725" s="5">
        <v>2.73</v>
      </c>
      <c r="D725" s="5" t="s">
        <v>1638</v>
      </c>
      <c r="E725" s="5" t="s">
        <v>2114</v>
      </c>
      <c r="F725" s="5" t="s">
        <v>4329</v>
      </c>
      <c r="G725" s="5" t="s">
        <v>1650</v>
      </c>
    </row>
    <row r="726" spans="1:7" x14ac:dyDescent="0.25">
      <c r="A726" s="5" t="s">
        <v>3437</v>
      </c>
      <c r="B726" s="5" t="s">
        <v>3438</v>
      </c>
      <c r="C726" s="5">
        <v>1.5169999999999999</v>
      </c>
      <c r="D726" s="5" t="s">
        <v>1653</v>
      </c>
      <c r="E726" s="5" t="s">
        <v>2131</v>
      </c>
      <c r="F726" s="5" t="s">
        <v>3439</v>
      </c>
      <c r="G726" s="5" t="s">
        <v>1650</v>
      </c>
    </row>
    <row r="727" spans="1:7" x14ac:dyDescent="0.25">
      <c r="A727" s="5" t="s">
        <v>3440</v>
      </c>
      <c r="B727" s="5" t="s">
        <v>3441</v>
      </c>
      <c r="C727" s="5">
        <v>2.9929999999999999</v>
      </c>
      <c r="D727" s="5" t="s">
        <v>1638</v>
      </c>
      <c r="E727" s="5" t="s">
        <v>1901</v>
      </c>
      <c r="F727" s="5" t="s">
        <v>3442</v>
      </c>
      <c r="G727" s="5" t="s">
        <v>1650</v>
      </c>
    </row>
    <row r="728" spans="1:7" x14ac:dyDescent="0.25">
      <c r="A728" s="5" t="s">
        <v>3443</v>
      </c>
      <c r="B728" s="5" t="s">
        <v>3444</v>
      </c>
      <c r="C728" s="5">
        <v>1.1950000000000001</v>
      </c>
      <c r="D728" s="5" t="s">
        <v>1647</v>
      </c>
      <c r="E728" s="5" t="s">
        <v>2393</v>
      </c>
      <c r="F728" s="5" t="s">
        <v>3445</v>
      </c>
      <c r="G728" s="5" t="s">
        <v>1650</v>
      </c>
    </row>
    <row r="729" spans="1:7" x14ac:dyDescent="0.25">
      <c r="A729" s="5" t="s">
        <v>216</v>
      </c>
      <c r="B729" s="5" t="s">
        <v>219</v>
      </c>
      <c r="C729" s="5">
        <v>19.896000000000001</v>
      </c>
      <c r="D729" s="5" t="s">
        <v>1638</v>
      </c>
      <c r="E729" s="5" t="s">
        <v>1757</v>
      </c>
      <c r="F729" s="5" t="s">
        <v>3446</v>
      </c>
      <c r="G729" s="5" t="s">
        <v>1592</v>
      </c>
    </row>
    <row r="730" spans="1:7" x14ac:dyDescent="0.25">
      <c r="A730" s="5" t="s">
        <v>3447</v>
      </c>
      <c r="B730" s="5" t="s">
        <v>3448</v>
      </c>
      <c r="C730" s="5">
        <v>4.8630000000000004</v>
      </c>
      <c r="D730" s="5" t="s">
        <v>1638</v>
      </c>
      <c r="E730" s="5" t="s">
        <v>1757</v>
      </c>
      <c r="F730" s="5" t="s">
        <v>3449</v>
      </c>
      <c r="G730" s="5" t="s">
        <v>1650</v>
      </c>
    </row>
    <row r="731" spans="1:7" x14ac:dyDescent="0.25">
      <c r="A731" s="5" t="s">
        <v>3450</v>
      </c>
      <c r="B731" s="5" t="s">
        <v>3451</v>
      </c>
      <c r="C731" s="5">
        <v>5.7750000000000004</v>
      </c>
      <c r="D731" s="5" t="s">
        <v>1638</v>
      </c>
      <c r="E731" s="5" t="s">
        <v>1705</v>
      </c>
      <c r="F731" s="5" t="s">
        <v>3452</v>
      </c>
      <c r="G731" s="5" t="s">
        <v>1592</v>
      </c>
    </row>
    <row r="732" spans="1:7" x14ac:dyDescent="0.25">
      <c r="A732" s="5" t="s">
        <v>3453</v>
      </c>
      <c r="B732" s="5" t="s">
        <v>3454</v>
      </c>
      <c r="C732" s="5">
        <v>3.2629999999999999</v>
      </c>
      <c r="D732" s="5" t="s">
        <v>1647</v>
      </c>
      <c r="E732" s="5" t="s">
        <v>2915</v>
      </c>
      <c r="F732" s="5" t="s">
        <v>3455</v>
      </c>
      <c r="G732" s="5" t="s">
        <v>1650</v>
      </c>
    </row>
    <row r="733" spans="1:7" x14ac:dyDescent="0.25">
      <c r="A733" s="5" t="s">
        <v>3456</v>
      </c>
      <c r="B733" s="5" t="s">
        <v>3457</v>
      </c>
      <c r="C733" s="5">
        <v>8.9659999999999993</v>
      </c>
      <c r="D733" s="5" t="s">
        <v>1638</v>
      </c>
      <c r="E733" s="5" t="s">
        <v>1687</v>
      </c>
      <c r="F733" s="5" t="s">
        <v>3458</v>
      </c>
      <c r="G733" s="5" t="s">
        <v>1592</v>
      </c>
    </row>
    <row r="734" spans="1:7" x14ac:dyDescent="0.25">
      <c r="A734" s="5" t="s">
        <v>3459</v>
      </c>
      <c r="B734" s="5" t="s">
        <v>3460</v>
      </c>
      <c r="C734" s="5">
        <v>3.528</v>
      </c>
      <c r="D734" s="5" t="s">
        <v>1638</v>
      </c>
      <c r="E734" s="5" t="s">
        <v>1774</v>
      </c>
      <c r="F734" s="5" t="s">
        <v>3461</v>
      </c>
      <c r="G734" s="5" t="s">
        <v>1650</v>
      </c>
    </row>
    <row r="735" spans="1:7" x14ac:dyDescent="0.25">
      <c r="A735" s="5" t="s">
        <v>3462</v>
      </c>
      <c r="B735" s="5" t="s">
        <v>3463</v>
      </c>
      <c r="C735" s="5">
        <v>6.2960000000000003</v>
      </c>
      <c r="D735" s="5" t="s">
        <v>1638</v>
      </c>
      <c r="E735" s="5" t="s">
        <v>2352</v>
      </c>
      <c r="F735" s="5" t="s">
        <v>3464</v>
      </c>
      <c r="G735" s="5" t="s">
        <v>1592</v>
      </c>
    </row>
    <row r="736" spans="1:7" x14ac:dyDescent="0.25">
      <c r="A736" s="5" t="s">
        <v>3465</v>
      </c>
      <c r="B736" s="5" t="s">
        <v>3466</v>
      </c>
      <c r="C736" s="5">
        <v>12.589</v>
      </c>
      <c r="D736" s="5" t="s">
        <v>1638</v>
      </c>
      <c r="E736" s="5" t="s">
        <v>1884</v>
      </c>
      <c r="F736" s="5" t="s">
        <v>3467</v>
      </c>
      <c r="G736" s="5" t="s">
        <v>1592</v>
      </c>
    </row>
    <row r="737" spans="1:7" x14ac:dyDescent="0.25">
      <c r="A737" s="5" t="s">
        <v>3468</v>
      </c>
      <c r="B737" s="5" t="s">
        <v>3469</v>
      </c>
      <c r="C737" s="5">
        <v>4.6749999999999998</v>
      </c>
      <c r="D737" s="5" t="s">
        <v>1647</v>
      </c>
      <c r="E737" s="5" t="s">
        <v>1884</v>
      </c>
      <c r="F737" s="5" t="s">
        <v>3470</v>
      </c>
      <c r="G737" s="5" t="s">
        <v>1650</v>
      </c>
    </row>
    <row r="738" spans="1:7" x14ac:dyDescent="0.25">
      <c r="A738" s="5" t="s">
        <v>3471</v>
      </c>
      <c r="B738" s="5" t="s">
        <v>3472</v>
      </c>
      <c r="C738" s="5">
        <v>2.2949999999999999</v>
      </c>
      <c r="D738" s="5" t="s">
        <v>1670</v>
      </c>
      <c r="E738" s="5" t="s">
        <v>2008</v>
      </c>
      <c r="F738" s="5" t="s">
        <v>3473</v>
      </c>
      <c r="G738" s="5" t="s">
        <v>1650</v>
      </c>
    </row>
    <row r="739" spans="1:7" x14ac:dyDescent="0.25">
      <c r="A739" s="5" t="s">
        <v>3474</v>
      </c>
      <c r="B739" s="5" t="s">
        <v>3475</v>
      </c>
      <c r="C739" s="5">
        <v>2.3610000000000002</v>
      </c>
      <c r="D739" s="5" t="s">
        <v>1670</v>
      </c>
      <c r="E739" s="5" t="s">
        <v>1873</v>
      </c>
      <c r="F739" s="5" t="s">
        <v>3476</v>
      </c>
      <c r="G739" s="5" t="s">
        <v>1650</v>
      </c>
    </row>
    <row r="740" spans="1:7" x14ac:dyDescent="0.25">
      <c r="A740" s="5" t="s">
        <v>3477</v>
      </c>
      <c r="B740" s="5" t="s">
        <v>3478</v>
      </c>
      <c r="C740" s="5">
        <v>5.2869999999999999</v>
      </c>
      <c r="D740" s="5" t="s">
        <v>1638</v>
      </c>
      <c r="E740" s="5" t="s">
        <v>1965</v>
      </c>
      <c r="F740" s="5" t="s">
        <v>3479</v>
      </c>
      <c r="G740" s="5" t="s">
        <v>1650</v>
      </c>
    </row>
    <row r="741" spans="1:7" x14ac:dyDescent="0.25">
      <c r="A741" s="5" t="s">
        <v>3480</v>
      </c>
      <c r="B741" s="5" t="s">
        <v>3481</v>
      </c>
      <c r="C741" s="5">
        <v>2.1419999999999999</v>
      </c>
      <c r="D741" s="5" t="s">
        <v>1670</v>
      </c>
      <c r="E741" s="5" t="s">
        <v>2066</v>
      </c>
      <c r="F741" s="5" t="s">
        <v>3482</v>
      </c>
      <c r="G741" s="5" t="s">
        <v>1650</v>
      </c>
    </row>
    <row r="742" spans="1:7" x14ac:dyDescent="0.25">
      <c r="A742" s="5" t="s">
        <v>3483</v>
      </c>
      <c r="B742" s="5" t="s">
        <v>3484</v>
      </c>
      <c r="C742" s="5">
        <v>3.786</v>
      </c>
      <c r="D742" s="5" t="s">
        <v>1638</v>
      </c>
      <c r="E742" s="5" t="s">
        <v>2325</v>
      </c>
      <c r="F742" s="5" t="s">
        <v>3485</v>
      </c>
      <c r="G742" s="5" t="s">
        <v>1650</v>
      </c>
    </row>
    <row r="743" spans="1:7" x14ac:dyDescent="0.25">
      <c r="A743" s="5" t="s">
        <v>3486</v>
      </c>
      <c r="B743" s="5" t="s">
        <v>3487</v>
      </c>
      <c r="C743" s="5">
        <v>3.403</v>
      </c>
      <c r="D743" s="5" t="s">
        <v>1638</v>
      </c>
      <c r="E743" s="5" t="s">
        <v>1901</v>
      </c>
      <c r="F743" s="5" t="s">
        <v>3488</v>
      </c>
      <c r="G743" s="5" t="s">
        <v>1650</v>
      </c>
    </row>
    <row r="744" spans="1:7" x14ac:dyDescent="0.25">
      <c r="A744" s="5" t="s">
        <v>3489</v>
      </c>
      <c r="B744" s="5" t="s">
        <v>3490</v>
      </c>
      <c r="C744" s="5">
        <v>1.8029999999999999</v>
      </c>
      <c r="D744" s="5" t="s">
        <v>1647</v>
      </c>
      <c r="E744" s="5" t="s">
        <v>2797</v>
      </c>
      <c r="F744" s="5" t="s">
        <v>3491</v>
      </c>
      <c r="G744" s="5" t="s">
        <v>1650</v>
      </c>
    </row>
    <row r="745" spans="1:7" x14ac:dyDescent="0.25">
      <c r="A745" s="5" t="s">
        <v>3492</v>
      </c>
      <c r="B745" s="5" t="s">
        <v>3493</v>
      </c>
      <c r="C745" s="5">
        <v>1.5469999999999999</v>
      </c>
      <c r="D745" s="5" t="s">
        <v>1670</v>
      </c>
      <c r="E745" s="5" t="s">
        <v>3029</v>
      </c>
      <c r="F745" s="5" t="s">
        <v>3494</v>
      </c>
      <c r="G745" s="5" t="s">
        <v>1650</v>
      </c>
    </row>
    <row r="746" spans="1:7" x14ac:dyDescent="0.25">
      <c r="A746" s="5" t="s">
        <v>3495</v>
      </c>
      <c r="B746" s="5" t="s">
        <v>3496</v>
      </c>
      <c r="C746" s="5">
        <v>5.157</v>
      </c>
      <c r="D746" s="5" t="s">
        <v>1638</v>
      </c>
      <c r="E746" s="5" t="s">
        <v>1687</v>
      </c>
      <c r="F746" s="9" t="s">
        <v>3497</v>
      </c>
      <c r="G746" s="5" t="s">
        <v>1650</v>
      </c>
    </row>
    <row r="747" spans="1:7" x14ac:dyDescent="0.25">
      <c r="A747" s="5" t="s">
        <v>3498</v>
      </c>
      <c r="B747" s="5" t="s">
        <v>3499</v>
      </c>
      <c r="C747" s="5">
        <v>4.1219999999999999</v>
      </c>
      <c r="D747" s="5" t="s">
        <v>1638</v>
      </c>
      <c r="E747" s="5" t="s">
        <v>3500</v>
      </c>
      <c r="F747" s="5" t="s">
        <v>3501</v>
      </c>
      <c r="G747" s="5" t="s">
        <v>1650</v>
      </c>
    </row>
    <row r="748" spans="1:7" x14ac:dyDescent="0.25">
      <c r="A748" s="5" t="s">
        <v>499</v>
      </c>
      <c r="B748" s="5" t="s">
        <v>502</v>
      </c>
      <c r="C748" s="5">
        <v>4.1219999999999999</v>
      </c>
      <c r="D748" s="5" t="s">
        <v>1638</v>
      </c>
      <c r="E748" s="5" t="s">
        <v>3500</v>
      </c>
      <c r="F748" s="5" t="s">
        <v>3501</v>
      </c>
      <c r="G748" s="5" t="s">
        <v>1650</v>
      </c>
    </row>
    <row r="749" spans="1:7" x14ac:dyDescent="0.25">
      <c r="A749" s="5" t="s">
        <v>3502</v>
      </c>
      <c r="B749" s="5" t="s">
        <v>3503</v>
      </c>
      <c r="C749" s="5">
        <v>4.6630000000000003</v>
      </c>
      <c r="D749" s="5" t="s">
        <v>1638</v>
      </c>
      <c r="E749" s="5" t="s">
        <v>2791</v>
      </c>
      <c r="F749" s="5" t="s">
        <v>2409</v>
      </c>
      <c r="G749" s="5" t="s">
        <v>1650</v>
      </c>
    </row>
    <row r="750" spans="1:7" x14ac:dyDescent="0.25">
      <c r="A750" s="5" t="s">
        <v>3504</v>
      </c>
      <c r="B750" s="5" t="s">
        <v>3505</v>
      </c>
      <c r="C750" s="5" t="s">
        <v>1682</v>
      </c>
      <c r="D750" s="5" t="s">
        <v>1682</v>
      </c>
      <c r="E750" s="5" t="s">
        <v>1682</v>
      </c>
      <c r="F750" s="5" t="s">
        <v>1682</v>
      </c>
      <c r="G750" s="5" t="s">
        <v>1650</v>
      </c>
    </row>
    <row r="751" spans="1:7" x14ac:dyDescent="0.25">
      <c r="A751" s="5" t="s">
        <v>3506</v>
      </c>
      <c r="B751" s="5" t="s">
        <v>3507</v>
      </c>
      <c r="C751" s="5">
        <v>1.381</v>
      </c>
      <c r="D751" s="5" t="s">
        <v>1670</v>
      </c>
      <c r="E751" s="5" t="s">
        <v>3508</v>
      </c>
      <c r="F751" s="5" t="s">
        <v>3509</v>
      </c>
      <c r="G751" s="5" t="s">
        <v>1650</v>
      </c>
    </row>
    <row r="752" spans="1:7" x14ac:dyDescent="0.25">
      <c r="A752" s="5" t="s">
        <v>3510</v>
      </c>
      <c r="B752" s="5" t="s">
        <v>3511</v>
      </c>
      <c r="C752" s="5">
        <v>2.3220000000000001</v>
      </c>
      <c r="D752" s="5" t="s">
        <v>1647</v>
      </c>
      <c r="E752" s="5" t="s">
        <v>1789</v>
      </c>
      <c r="F752" s="5" t="s">
        <v>3512</v>
      </c>
      <c r="G752" s="5" t="s">
        <v>1650</v>
      </c>
    </row>
    <row r="753" spans="1:39" x14ac:dyDescent="0.25">
      <c r="A753" s="5" t="s">
        <v>293</v>
      </c>
      <c r="B753" s="5" t="s">
        <v>296</v>
      </c>
      <c r="C753" s="5">
        <v>5.9569999999999999</v>
      </c>
      <c r="D753" s="5" t="s">
        <v>1638</v>
      </c>
      <c r="E753" s="5" t="s">
        <v>1705</v>
      </c>
      <c r="F753" s="5" t="s">
        <v>3513</v>
      </c>
      <c r="G753" s="5" t="s">
        <v>1592</v>
      </c>
    </row>
    <row r="754" spans="1:39" x14ac:dyDescent="0.25">
      <c r="A754" s="5" t="s">
        <v>3514</v>
      </c>
      <c r="B754" s="5" t="s">
        <v>3515</v>
      </c>
      <c r="C754" s="5">
        <v>5.9569999999999999</v>
      </c>
      <c r="D754" s="5" t="s">
        <v>1638</v>
      </c>
      <c r="E754" s="5" t="s">
        <v>1705</v>
      </c>
      <c r="F754" s="5" t="s">
        <v>3513</v>
      </c>
      <c r="G754" s="5" t="s">
        <v>1592</v>
      </c>
    </row>
    <row r="755" spans="1:39" x14ac:dyDescent="0.25">
      <c r="A755" s="5" t="s">
        <v>3516</v>
      </c>
      <c r="B755" s="5" t="s">
        <v>3517</v>
      </c>
      <c r="C755" s="5">
        <v>1.232</v>
      </c>
      <c r="D755" s="5" t="s">
        <v>1647</v>
      </c>
      <c r="E755" s="5" t="s">
        <v>3518</v>
      </c>
      <c r="F755" s="5" t="s">
        <v>3519</v>
      </c>
      <c r="G755" s="5" t="s">
        <v>1650</v>
      </c>
    </row>
    <row r="756" spans="1:39" x14ac:dyDescent="0.25">
      <c r="A756" s="5" t="s">
        <v>3520</v>
      </c>
      <c r="B756" s="5" t="s">
        <v>3521</v>
      </c>
      <c r="C756" s="5">
        <v>3.1040000000000001</v>
      </c>
      <c r="D756" s="5" t="s">
        <v>1647</v>
      </c>
      <c r="E756" s="5" t="s">
        <v>3429</v>
      </c>
      <c r="F756" s="5" t="s">
        <v>3522</v>
      </c>
      <c r="G756" s="5" t="s">
        <v>1650</v>
      </c>
    </row>
    <row r="757" spans="1:39" x14ac:dyDescent="0.25">
      <c r="A757" s="5" t="s">
        <v>3523</v>
      </c>
      <c r="B757" s="5" t="s">
        <v>3524</v>
      </c>
      <c r="C757" s="5">
        <v>8.3949999999999996</v>
      </c>
      <c r="D757" s="5" t="s">
        <v>1638</v>
      </c>
      <c r="E757" s="5" t="s">
        <v>1687</v>
      </c>
      <c r="F757" s="5" t="s">
        <v>1852</v>
      </c>
      <c r="G757" s="5" t="s">
        <v>1592</v>
      </c>
    </row>
    <row r="758" spans="1:39" x14ac:dyDescent="0.25">
      <c r="A758" s="5" t="s">
        <v>3525</v>
      </c>
      <c r="B758" s="5" t="s">
        <v>3526</v>
      </c>
      <c r="C758" s="5">
        <v>1.532</v>
      </c>
      <c r="D758" s="5" t="s">
        <v>1638</v>
      </c>
      <c r="E758" s="5" t="s">
        <v>3527</v>
      </c>
      <c r="F758" s="5" t="s">
        <v>3528</v>
      </c>
      <c r="G758" s="5" t="s">
        <v>1650</v>
      </c>
    </row>
    <row r="759" spans="1:39" x14ac:dyDescent="0.25">
      <c r="A759" s="5" t="s">
        <v>3529</v>
      </c>
      <c r="B759" s="5" t="s">
        <v>3530</v>
      </c>
      <c r="C759" s="5">
        <v>4.8570000000000002</v>
      </c>
      <c r="D759" s="5" t="s">
        <v>1638</v>
      </c>
      <c r="E759" s="5" t="s">
        <v>2439</v>
      </c>
      <c r="F759" s="9" t="s">
        <v>3531</v>
      </c>
      <c r="G759" s="5" t="s">
        <v>1650</v>
      </c>
    </row>
    <row r="760" spans="1:39" x14ac:dyDescent="0.25">
      <c r="A760" s="5" t="s">
        <v>3532</v>
      </c>
      <c r="B760" s="5" t="s">
        <v>3533</v>
      </c>
      <c r="C760" s="5">
        <v>47.831000000000003</v>
      </c>
      <c r="D760" s="5" t="s">
        <v>1638</v>
      </c>
      <c r="E760" s="5" t="s">
        <v>1802</v>
      </c>
      <c r="F760" s="5" t="s">
        <v>3534</v>
      </c>
      <c r="G760" s="5" t="s">
        <v>1592</v>
      </c>
    </row>
    <row r="761" spans="1:39" x14ac:dyDescent="0.25">
      <c r="A761" s="5" t="s">
        <v>3535</v>
      </c>
      <c r="B761" s="5" t="s">
        <v>492</v>
      </c>
      <c r="C761" s="5">
        <v>47.831000000000003</v>
      </c>
      <c r="D761" s="5" t="s">
        <v>1638</v>
      </c>
      <c r="E761" s="5" t="s">
        <v>1802</v>
      </c>
      <c r="F761" s="5" t="s">
        <v>3534</v>
      </c>
      <c r="G761" s="5" t="s">
        <v>1592</v>
      </c>
      <c r="AF761" s="5" t="s">
        <v>133</v>
      </c>
      <c r="AK761" s="8">
        <v>43013</v>
      </c>
      <c r="AM761" s="5" t="s">
        <v>3536</v>
      </c>
    </row>
    <row r="762" spans="1:39" x14ac:dyDescent="0.25">
      <c r="A762" s="5" t="s">
        <v>3537</v>
      </c>
      <c r="B762" s="5" t="s">
        <v>3538</v>
      </c>
      <c r="C762" s="5">
        <v>19.742000000000001</v>
      </c>
      <c r="D762" s="5" t="s">
        <v>3166</v>
      </c>
      <c r="E762" s="5" t="s">
        <v>2461</v>
      </c>
      <c r="F762" s="5" t="s">
        <v>3539</v>
      </c>
      <c r="G762" s="5" t="s">
        <v>1592</v>
      </c>
    </row>
    <row r="763" spans="1:39" x14ac:dyDescent="0.25">
      <c r="A763" s="5" t="s">
        <v>489</v>
      </c>
      <c r="B763" s="5" t="s">
        <v>492</v>
      </c>
      <c r="C763" s="5">
        <v>9.8420000000000005</v>
      </c>
      <c r="D763" s="5" t="s">
        <v>1638</v>
      </c>
      <c r="E763" s="5" t="s">
        <v>1727</v>
      </c>
      <c r="F763" s="5" t="s">
        <v>3540</v>
      </c>
      <c r="G763" s="5" t="s">
        <v>1592</v>
      </c>
    </row>
    <row r="764" spans="1:39" x14ac:dyDescent="0.25">
      <c r="A764" s="5" t="s">
        <v>3541</v>
      </c>
      <c r="B764" s="5" t="s">
        <v>3542</v>
      </c>
      <c r="C764" s="5">
        <v>19.864000000000001</v>
      </c>
      <c r="D764" s="5" t="s">
        <v>1638</v>
      </c>
      <c r="E764" s="5" t="s">
        <v>2433</v>
      </c>
      <c r="F764" s="5" t="s">
        <v>3543</v>
      </c>
      <c r="G764" s="5" t="s">
        <v>1592</v>
      </c>
    </row>
    <row r="765" spans="1:39" x14ac:dyDescent="0.25">
      <c r="A765" s="5" t="s">
        <v>3544</v>
      </c>
      <c r="B765" s="5" t="s">
        <v>3545</v>
      </c>
      <c r="C765" s="5">
        <v>26.283999999999999</v>
      </c>
      <c r="D765" s="5" t="s">
        <v>1638</v>
      </c>
      <c r="E765" s="5" t="s">
        <v>2098</v>
      </c>
      <c r="F765" s="5" t="s">
        <v>3546</v>
      </c>
      <c r="G765" s="5" t="s">
        <v>1592</v>
      </c>
    </row>
    <row r="766" spans="1:39" x14ac:dyDescent="0.25">
      <c r="A766" s="5" t="s">
        <v>3547</v>
      </c>
      <c r="B766" s="5" t="s">
        <v>3548</v>
      </c>
      <c r="C766" s="5">
        <v>33.9</v>
      </c>
      <c r="D766" s="5" t="s">
        <v>1638</v>
      </c>
      <c r="E766" s="5" t="s">
        <v>2145</v>
      </c>
      <c r="F766" s="5" t="s">
        <v>3549</v>
      </c>
      <c r="G766" s="5" t="s">
        <v>1592</v>
      </c>
    </row>
    <row r="767" spans="1:39" x14ac:dyDescent="0.25">
      <c r="A767" s="5" t="s">
        <v>3550</v>
      </c>
      <c r="B767" s="5" t="s">
        <v>3551</v>
      </c>
      <c r="C767" s="5">
        <v>11.702</v>
      </c>
      <c r="D767" s="5" t="s">
        <v>1638</v>
      </c>
      <c r="E767" s="5" t="s">
        <v>2184</v>
      </c>
      <c r="F767" s="5" t="s">
        <v>3552</v>
      </c>
      <c r="G767" s="5" t="s">
        <v>1592</v>
      </c>
    </row>
    <row r="768" spans="1:39" x14ac:dyDescent="0.25">
      <c r="A768" s="5" t="s">
        <v>1449</v>
      </c>
      <c r="B768" s="5" t="s">
        <v>1452</v>
      </c>
      <c r="C768" s="5">
        <v>11.702</v>
      </c>
      <c r="D768" s="5" t="s">
        <v>1638</v>
      </c>
      <c r="E768" s="5" t="s">
        <v>2184</v>
      </c>
      <c r="F768" s="5" t="s">
        <v>3552</v>
      </c>
      <c r="G768" s="5" t="s">
        <v>1592</v>
      </c>
    </row>
    <row r="769" spans="1:29" x14ac:dyDescent="0.25">
      <c r="A769" s="5" t="s">
        <v>3553</v>
      </c>
      <c r="B769" s="5" t="s">
        <v>3554</v>
      </c>
      <c r="C769" s="5">
        <v>2.7549999999999999</v>
      </c>
      <c r="D769" s="5" t="s">
        <v>1647</v>
      </c>
      <c r="E769" s="5" t="s">
        <v>1965</v>
      </c>
      <c r="F769" s="5" t="s">
        <v>3555</v>
      </c>
      <c r="G769" s="5" t="s">
        <v>1650</v>
      </c>
    </row>
    <row r="770" spans="1:29" x14ac:dyDescent="0.25">
      <c r="A770" s="5" t="s">
        <v>3556</v>
      </c>
      <c r="B770" s="5" t="s">
        <v>3557</v>
      </c>
      <c r="C770" s="5">
        <v>2.5009999999999999</v>
      </c>
      <c r="D770" s="5" t="s">
        <v>1670</v>
      </c>
      <c r="E770" s="5" t="s">
        <v>2184</v>
      </c>
      <c r="F770" s="5" t="s">
        <v>3558</v>
      </c>
      <c r="G770" s="5" t="s">
        <v>1650</v>
      </c>
    </row>
    <row r="771" spans="1:29" x14ac:dyDescent="0.25">
      <c r="A771" s="5" t="s">
        <v>3559</v>
      </c>
      <c r="B771" s="5" t="s">
        <v>3560</v>
      </c>
      <c r="C771" s="5">
        <v>2.9359999999999999</v>
      </c>
      <c r="D771" s="5" t="s">
        <v>1647</v>
      </c>
      <c r="E771" s="5" t="s">
        <v>2051</v>
      </c>
      <c r="F771" s="5" t="s">
        <v>3561</v>
      </c>
      <c r="G771" s="5" t="s">
        <v>1650</v>
      </c>
    </row>
    <row r="772" spans="1:29" x14ac:dyDescent="0.25">
      <c r="A772" s="5" t="s">
        <v>3562</v>
      </c>
      <c r="B772" s="5" t="s">
        <v>3563</v>
      </c>
      <c r="C772" s="5">
        <v>2.073</v>
      </c>
      <c r="D772" s="5" t="s">
        <v>1670</v>
      </c>
      <c r="E772" s="5" t="s">
        <v>2024</v>
      </c>
      <c r="F772" s="5" t="s">
        <v>3564</v>
      </c>
      <c r="G772" s="5" t="s">
        <v>1650</v>
      </c>
    </row>
    <row r="773" spans="1:29" x14ac:dyDescent="0.25">
      <c r="A773" s="5" t="s">
        <v>3565</v>
      </c>
      <c r="B773" s="5" t="s">
        <v>3566</v>
      </c>
      <c r="C773" s="5">
        <v>4.1159999999999997</v>
      </c>
      <c r="D773" s="5" t="s">
        <v>1638</v>
      </c>
      <c r="E773" s="5" t="s">
        <v>1778</v>
      </c>
      <c r="F773" s="5" t="s">
        <v>3567</v>
      </c>
      <c r="G773" s="5" t="s">
        <v>1650</v>
      </c>
    </row>
    <row r="774" spans="1:29" x14ac:dyDescent="0.25">
      <c r="A774" s="5" t="s">
        <v>3568</v>
      </c>
      <c r="B774" s="5" t="s">
        <v>3569</v>
      </c>
      <c r="C774" s="5">
        <v>4.2939999999999996</v>
      </c>
      <c r="D774" s="5" t="s">
        <v>1638</v>
      </c>
      <c r="E774" s="5" t="s">
        <v>1955</v>
      </c>
      <c r="F774" s="5" t="s">
        <v>3570</v>
      </c>
      <c r="G774" s="5" t="s">
        <v>1650</v>
      </c>
    </row>
    <row r="775" spans="1:29" x14ac:dyDescent="0.25">
      <c r="A775" s="5" t="s">
        <v>3571</v>
      </c>
      <c r="B775" s="5" t="s">
        <v>3572</v>
      </c>
      <c r="C775" s="5" t="s">
        <v>1682</v>
      </c>
      <c r="D775" s="5" t="s">
        <v>1682</v>
      </c>
      <c r="E775" s="5" t="s">
        <v>1682</v>
      </c>
      <c r="F775" s="5" t="s">
        <v>1682</v>
      </c>
      <c r="G775" s="5" t="s">
        <v>1650</v>
      </c>
    </row>
    <row r="776" spans="1:29" x14ac:dyDescent="0.25">
      <c r="A776" s="5" t="s">
        <v>3573</v>
      </c>
      <c r="B776" s="5" t="s">
        <v>3574</v>
      </c>
      <c r="C776" s="5">
        <v>1.5509999999999999</v>
      </c>
      <c r="D776" s="5" t="s">
        <v>1670</v>
      </c>
      <c r="E776" s="5" t="s">
        <v>2051</v>
      </c>
      <c r="F776" s="5" t="s">
        <v>3575</v>
      </c>
      <c r="G776" s="5" t="s">
        <v>1650</v>
      </c>
    </row>
    <row r="777" spans="1:29" x14ac:dyDescent="0.25">
      <c r="A777" s="5" t="s">
        <v>1108</v>
      </c>
      <c r="B777" s="5" t="s">
        <v>1110</v>
      </c>
      <c r="C777" s="5">
        <v>1.788</v>
      </c>
      <c r="D777" s="5" t="s">
        <v>1647</v>
      </c>
      <c r="E777" s="5" t="s">
        <v>4262</v>
      </c>
      <c r="F777" s="5" t="s">
        <v>4312</v>
      </c>
      <c r="G777" s="5" t="s">
        <v>1650</v>
      </c>
      <c r="AC777" s="8"/>
    </row>
    <row r="778" spans="1:29" x14ac:dyDescent="0.25">
      <c r="A778" s="5" t="s">
        <v>3576</v>
      </c>
      <c r="B778" s="5" t="s">
        <v>3577</v>
      </c>
      <c r="C778" s="5">
        <v>3.2549999999999999</v>
      </c>
      <c r="D778" s="5" t="s">
        <v>1638</v>
      </c>
      <c r="E778" s="5" t="s">
        <v>1662</v>
      </c>
      <c r="F778" s="5" t="s">
        <v>3578</v>
      </c>
      <c r="G778" s="5" t="s">
        <v>1650</v>
      </c>
    </row>
    <row r="779" spans="1:29" x14ac:dyDescent="0.25">
      <c r="A779" s="5" t="s">
        <v>3579</v>
      </c>
      <c r="B779" s="5" t="s">
        <v>3580</v>
      </c>
      <c r="C779" s="5">
        <v>6.6859999999999999</v>
      </c>
      <c r="D779" s="5" t="s">
        <v>1638</v>
      </c>
      <c r="E779" s="5" t="s">
        <v>2797</v>
      </c>
      <c r="F779" s="5" t="s">
        <v>3581</v>
      </c>
      <c r="G779" s="5" t="s">
        <v>1592</v>
      </c>
    </row>
    <row r="780" spans="1:29" x14ac:dyDescent="0.25">
      <c r="A780" s="5" t="s">
        <v>3582</v>
      </c>
      <c r="B780" s="5" t="s">
        <v>3583</v>
      </c>
      <c r="C780" s="5">
        <v>6.9560000000000004</v>
      </c>
      <c r="D780" s="5" t="s">
        <v>1638</v>
      </c>
      <c r="E780" s="5" t="s">
        <v>2094</v>
      </c>
      <c r="F780" s="5" t="s">
        <v>3584</v>
      </c>
      <c r="G780" s="5" t="s">
        <v>1592</v>
      </c>
    </row>
    <row r="781" spans="1:29" x14ac:dyDescent="0.25">
      <c r="A781" s="5" t="s">
        <v>3585</v>
      </c>
      <c r="B781" s="5" t="s">
        <v>3586</v>
      </c>
      <c r="C781" s="5">
        <v>3.0870000000000002</v>
      </c>
      <c r="D781" s="5" t="s">
        <v>1647</v>
      </c>
      <c r="E781" s="5" t="s">
        <v>1705</v>
      </c>
      <c r="F781" s="5" t="s">
        <v>3587</v>
      </c>
      <c r="G781" s="5" t="s">
        <v>1650</v>
      </c>
    </row>
    <row r="782" spans="1:29" x14ac:dyDescent="0.25">
      <c r="A782" s="5" t="s">
        <v>3588</v>
      </c>
      <c r="B782" s="5" t="s">
        <v>3589</v>
      </c>
      <c r="C782" s="5">
        <v>2.6080000000000001</v>
      </c>
      <c r="D782" s="5" t="s">
        <v>1647</v>
      </c>
      <c r="E782" s="5" t="s">
        <v>3590</v>
      </c>
      <c r="F782" s="5" t="s">
        <v>3591</v>
      </c>
      <c r="G782" s="5" t="s">
        <v>1650</v>
      </c>
    </row>
    <row r="783" spans="1:29" x14ac:dyDescent="0.25">
      <c r="A783" s="5" t="s">
        <v>551</v>
      </c>
      <c r="B783" s="5" t="s">
        <v>555</v>
      </c>
      <c r="C783" s="5">
        <v>2.3769999999999998</v>
      </c>
      <c r="D783" s="5" t="s">
        <v>1638</v>
      </c>
      <c r="E783" s="5" t="s">
        <v>3527</v>
      </c>
      <c r="F783" s="5" t="s">
        <v>4303</v>
      </c>
      <c r="G783" s="5" t="s">
        <v>1592</v>
      </c>
    </row>
    <row r="784" spans="1:29" x14ac:dyDescent="0.25">
      <c r="A784" s="5" t="s">
        <v>94</v>
      </c>
      <c r="B784" s="5" t="s">
        <v>3592</v>
      </c>
      <c r="C784" s="5">
        <v>1.125</v>
      </c>
      <c r="D784" s="5" t="s">
        <v>1670</v>
      </c>
      <c r="E784" s="5" t="s">
        <v>1802</v>
      </c>
      <c r="F784" s="5" t="s">
        <v>3593</v>
      </c>
      <c r="G784" s="5" t="s">
        <v>1650</v>
      </c>
    </row>
    <row r="785" spans="1:40" x14ac:dyDescent="0.25">
      <c r="A785" s="5" t="s">
        <v>94</v>
      </c>
      <c r="B785" s="5" t="s">
        <v>98</v>
      </c>
      <c r="C785" s="5">
        <v>1.125</v>
      </c>
      <c r="D785" s="5" t="s">
        <v>1670</v>
      </c>
      <c r="E785" s="5" t="s">
        <v>1802</v>
      </c>
      <c r="F785" s="5" t="s">
        <v>3593</v>
      </c>
      <c r="G785" s="5" t="s">
        <v>1650</v>
      </c>
    </row>
    <row r="786" spans="1:40" x14ac:dyDescent="0.25">
      <c r="A786" s="5" t="s">
        <v>816</v>
      </c>
      <c r="B786" s="5" t="s">
        <v>819</v>
      </c>
      <c r="C786" s="5">
        <v>1.2310000000000001</v>
      </c>
      <c r="D786" s="5" t="s">
        <v>1653</v>
      </c>
      <c r="E786" s="5" t="s">
        <v>2408</v>
      </c>
      <c r="F786" s="5" t="s">
        <v>3594</v>
      </c>
      <c r="G786" s="5" t="s">
        <v>1650</v>
      </c>
    </row>
    <row r="787" spans="1:40" x14ac:dyDescent="0.25">
      <c r="A787" s="5" t="s">
        <v>1097</v>
      </c>
      <c r="B787" s="5" t="s">
        <v>820</v>
      </c>
      <c r="C787" s="5">
        <v>1.2310000000000001</v>
      </c>
      <c r="D787" s="5" t="s">
        <v>1653</v>
      </c>
      <c r="E787" s="5" t="s">
        <v>2408</v>
      </c>
      <c r="F787" s="5" t="s">
        <v>3594</v>
      </c>
      <c r="G787" s="5" t="s">
        <v>1650</v>
      </c>
      <c r="AC787" s="5" t="s">
        <v>99</v>
      </c>
      <c r="AF787" s="5" t="s">
        <v>133</v>
      </c>
      <c r="AK787" s="8">
        <v>42994</v>
      </c>
      <c r="AM787" s="5" t="s">
        <v>3595</v>
      </c>
      <c r="AN787" s="5" t="s">
        <v>3596</v>
      </c>
    </row>
    <row r="788" spans="1:40" x14ac:dyDescent="0.25">
      <c r="A788" s="5" t="s">
        <v>3597</v>
      </c>
      <c r="B788" s="5" t="s">
        <v>3598</v>
      </c>
      <c r="C788" s="5">
        <v>1.804</v>
      </c>
      <c r="D788" s="5" t="s">
        <v>1647</v>
      </c>
      <c r="E788" s="5" t="s">
        <v>2797</v>
      </c>
      <c r="F788" s="5" t="s">
        <v>3491</v>
      </c>
      <c r="G788" s="5" t="s">
        <v>1650</v>
      </c>
    </row>
    <row r="789" spans="1:40" x14ac:dyDescent="0.25">
      <c r="A789" s="5" t="s">
        <v>3599</v>
      </c>
      <c r="B789" s="5" t="s">
        <v>3600</v>
      </c>
      <c r="C789" s="5">
        <v>1.804</v>
      </c>
      <c r="D789" s="5" t="s">
        <v>1647</v>
      </c>
      <c r="E789" s="5" t="s">
        <v>2797</v>
      </c>
      <c r="F789" s="5" t="s">
        <v>3491</v>
      </c>
      <c r="G789" s="5" t="s">
        <v>1650</v>
      </c>
      <c r="AC789" s="5" t="s">
        <v>127</v>
      </c>
      <c r="AF789" s="5" t="s">
        <v>113</v>
      </c>
      <c r="AM789" s="5" t="s">
        <v>3601</v>
      </c>
      <c r="AN789" s="5" t="s">
        <v>3602</v>
      </c>
    </row>
    <row r="790" spans="1:40" x14ac:dyDescent="0.25">
      <c r="A790" s="5" t="s">
        <v>3603</v>
      </c>
      <c r="B790" s="5" t="s">
        <v>3604</v>
      </c>
      <c r="C790" s="5">
        <v>4.141</v>
      </c>
      <c r="D790" s="5" t="s">
        <v>1638</v>
      </c>
      <c r="E790" s="5" t="s">
        <v>3605</v>
      </c>
      <c r="F790" s="5" t="s">
        <v>3606</v>
      </c>
      <c r="G790" s="5" t="s">
        <v>1592</v>
      </c>
    </row>
    <row r="791" spans="1:40" x14ac:dyDescent="0.25">
      <c r="A791" s="5" t="s">
        <v>3607</v>
      </c>
      <c r="B791" s="5" t="s">
        <v>3608</v>
      </c>
      <c r="C791" s="5" t="s">
        <v>1682</v>
      </c>
      <c r="D791" s="5" t="s">
        <v>1682</v>
      </c>
      <c r="E791" s="5" t="s">
        <v>1682</v>
      </c>
      <c r="F791" s="5" t="s">
        <v>1682</v>
      </c>
      <c r="G791" s="5" t="s">
        <v>1650</v>
      </c>
    </row>
    <row r="792" spans="1:40" x14ac:dyDescent="0.25">
      <c r="A792" s="5" t="s">
        <v>3609</v>
      </c>
      <c r="B792" s="5" t="s">
        <v>3610</v>
      </c>
      <c r="C792" s="5">
        <v>2.6150000000000002</v>
      </c>
      <c r="D792" s="5" t="s">
        <v>1647</v>
      </c>
      <c r="E792" s="5" t="s">
        <v>2164</v>
      </c>
      <c r="F792" s="5" t="s">
        <v>3611</v>
      </c>
      <c r="G792" s="5" t="s">
        <v>1650</v>
      </c>
    </row>
    <row r="793" spans="1:40" x14ac:dyDescent="0.25">
      <c r="A793" s="5" t="s">
        <v>3612</v>
      </c>
      <c r="B793" s="5" t="s">
        <v>3613</v>
      </c>
      <c r="C793" s="5">
        <v>1.9319999999999999</v>
      </c>
      <c r="D793" s="5" t="s">
        <v>1670</v>
      </c>
      <c r="E793" s="5" t="s">
        <v>2325</v>
      </c>
      <c r="F793" s="5" t="s">
        <v>3614</v>
      </c>
      <c r="G793" s="5" t="s">
        <v>1650</v>
      </c>
    </row>
    <row r="794" spans="1:40" x14ac:dyDescent="0.25">
      <c r="A794" s="5" t="s">
        <v>3615</v>
      </c>
      <c r="B794" s="5" t="s">
        <v>3616</v>
      </c>
      <c r="C794" s="5" t="s">
        <v>1682</v>
      </c>
      <c r="D794" s="5" t="s">
        <v>1682</v>
      </c>
      <c r="E794" s="5" t="s">
        <v>1682</v>
      </c>
      <c r="F794" s="5" t="s">
        <v>1682</v>
      </c>
      <c r="G794" s="5" t="s">
        <v>1650</v>
      </c>
    </row>
    <row r="795" spans="1:40" x14ac:dyDescent="0.25">
      <c r="A795" s="5" t="s">
        <v>3617</v>
      </c>
      <c r="B795" s="5" t="s">
        <v>3618</v>
      </c>
      <c r="C795" s="5" t="s">
        <v>1682</v>
      </c>
      <c r="D795" s="5" t="s">
        <v>1682</v>
      </c>
      <c r="E795" s="5" t="s">
        <v>1682</v>
      </c>
      <c r="F795" s="5" t="s">
        <v>1682</v>
      </c>
      <c r="G795" s="5" t="s">
        <v>1650</v>
      </c>
    </row>
    <row r="796" spans="1:40" x14ac:dyDescent="0.25">
      <c r="A796" s="5" t="s">
        <v>3619</v>
      </c>
      <c r="B796" s="5" t="s">
        <v>3620</v>
      </c>
      <c r="C796" s="5">
        <v>3.5129999999999999</v>
      </c>
      <c r="D796" s="5" t="s">
        <v>1647</v>
      </c>
      <c r="E796" s="5" t="s">
        <v>2094</v>
      </c>
      <c r="F796" s="5" t="s">
        <v>3621</v>
      </c>
      <c r="G796" s="5" t="s">
        <v>1650</v>
      </c>
    </row>
    <row r="797" spans="1:40" x14ac:dyDescent="0.25">
      <c r="A797" s="5" t="s">
        <v>3622</v>
      </c>
      <c r="B797" s="5" t="s">
        <v>3623</v>
      </c>
      <c r="C797" s="5">
        <v>2.6230000000000002</v>
      </c>
      <c r="D797" s="5" t="s">
        <v>1647</v>
      </c>
      <c r="E797" s="5" t="s">
        <v>3624</v>
      </c>
      <c r="F797" s="5" t="s">
        <v>3625</v>
      </c>
      <c r="G797" s="5" t="s">
        <v>1650</v>
      </c>
    </row>
    <row r="798" spans="1:40" x14ac:dyDescent="0.25">
      <c r="A798" s="5" t="s">
        <v>3626</v>
      </c>
      <c r="B798" s="5" t="s">
        <v>3627</v>
      </c>
      <c r="C798" s="5">
        <v>0.69499999999999995</v>
      </c>
      <c r="D798" s="5" t="s">
        <v>1653</v>
      </c>
      <c r="E798" s="5" t="s">
        <v>1937</v>
      </c>
      <c r="F798" s="5" t="s">
        <v>3628</v>
      </c>
      <c r="G798" s="5" t="s">
        <v>1650</v>
      </c>
    </row>
    <row r="799" spans="1:40" x14ac:dyDescent="0.25">
      <c r="A799" s="5" t="s">
        <v>3629</v>
      </c>
      <c r="B799" s="5" t="s">
        <v>3630</v>
      </c>
      <c r="C799" s="5" t="s">
        <v>1682</v>
      </c>
      <c r="D799" s="5" t="s">
        <v>1682</v>
      </c>
      <c r="E799" s="5" t="s">
        <v>1682</v>
      </c>
      <c r="F799" s="5" t="s">
        <v>1682</v>
      </c>
      <c r="G799" s="5" t="s">
        <v>1650</v>
      </c>
      <c r="AK799" s="8"/>
    </row>
    <row r="800" spans="1:40" x14ac:dyDescent="0.25">
      <c r="A800" s="5" t="s">
        <v>4581</v>
      </c>
      <c r="B800" s="5" t="s">
        <v>4584</v>
      </c>
      <c r="C800" s="5" t="s">
        <v>1682</v>
      </c>
      <c r="D800" s="5" t="s">
        <v>1682</v>
      </c>
      <c r="E800" s="5" t="s">
        <v>1682</v>
      </c>
      <c r="F800" s="5" t="s">
        <v>1682</v>
      </c>
      <c r="G800" s="5" t="s">
        <v>1650</v>
      </c>
    </row>
    <row r="801" spans="1:7" x14ac:dyDescent="0.25">
      <c r="A801" s="5" t="s">
        <v>3631</v>
      </c>
      <c r="B801" s="5" t="s">
        <v>3632</v>
      </c>
      <c r="C801" s="5">
        <v>0.98399999999999999</v>
      </c>
      <c r="D801" s="5" t="s">
        <v>1653</v>
      </c>
      <c r="E801" s="5" t="s">
        <v>1687</v>
      </c>
      <c r="F801" s="5" t="s">
        <v>3633</v>
      </c>
      <c r="G801" s="5" t="s">
        <v>1650</v>
      </c>
    </row>
    <row r="802" spans="1:7" x14ac:dyDescent="0.25">
      <c r="A802" s="5" t="s">
        <v>3634</v>
      </c>
      <c r="B802" s="5" t="s">
        <v>3635</v>
      </c>
      <c r="C802" s="5">
        <v>3.7040000000000002</v>
      </c>
      <c r="D802" s="5" t="s">
        <v>1647</v>
      </c>
      <c r="E802" s="5" t="s">
        <v>3330</v>
      </c>
      <c r="F802" s="5" t="s">
        <v>3636</v>
      </c>
      <c r="G802" s="5" t="s">
        <v>1650</v>
      </c>
    </row>
    <row r="803" spans="1:7" x14ac:dyDescent="0.25">
      <c r="A803" s="5" t="s">
        <v>3637</v>
      </c>
      <c r="B803" s="5" t="s">
        <v>3638</v>
      </c>
      <c r="C803" s="5">
        <v>5.7279999999999998</v>
      </c>
      <c r="D803" s="5" t="s">
        <v>1638</v>
      </c>
      <c r="E803" s="5" t="s">
        <v>3639</v>
      </c>
      <c r="F803" s="5" t="s">
        <v>3282</v>
      </c>
      <c r="G803" s="5" t="s">
        <v>1592</v>
      </c>
    </row>
    <row r="804" spans="1:7" x14ac:dyDescent="0.25">
      <c r="A804" s="5" t="s">
        <v>3640</v>
      </c>
      <c r="B804" s="5" t="s">
        <v>3641</v>
      </c>
      <c r="C804" s="5">
        <v>4.3979999999999997</v>
      </c>
      <c r="D804" s="5" t="s">
        <v>1638</v>
      </c>
      <c r="E804" s="5" t="s">
        <v>2024</v>
      </c>
      <c r="F804" s="5" t="s">
        <v>3642</v>
      </c>
      <c r="G804" s="5" t="s">
        <v>1650</v>
      </c>
    </row>
    <row r="805" spans="1:7" x14ac:dyDescent="0.25">
      <c r="A805" s="5" t="s">
        <v>3643</v>
      </c>
      <c r="B805" s="5" t="s">
        <v>3644</v>
      </c>
      <c r="C805" s="5">
        <v>3.754</v>
      </c>
      <c r="D805" s="5" t="s">
        <v>1647</v>
      </c>
      <c r="E805" s="5" t="s">
        <v>3645</v>
      </c>
      <c r="F805" s="5" t="s">
        <v>3646</v>
      </c>
      <c r="G805" s="5" t="s">
        <v>1650</v>
      </c>
    </row>
    <row r="806" spans="1:7" x14ac:dyDescent="0.25">
      <c r="A806" s="5" t="s">
        <v>3647</v>
      </c>
      <c r="B806" s="5" t="s">
        <v>3648</v>
      </c>
      <c r="C806" s="5">
        <v>5.6859999999999999</v>
      </c>
      <c r="D806" s="5" t="s">
        <v>1638</v>
      </c>
      <c r="E806" s="5" t="s">
        <v>2051</v>
      </c>
      <c r="F806" s="5" t="s">
        <v>3649</v>
      </c>
      <c r="G806" s="5" t="s">
        <v>1592</v>
      </c>
    </row>
    <row r="807" spans="1:7" x14ac:dyDescent="0.25">
      <c r="A807" s="5" t="s">
        <v>1429</v>
      </c>
      <c r="B807" s="5" t="s">
        <v>1432</v>
      </c>
      <c r="C807" s="5">
        <v>5.7640000000000002</v>
      </c>
      <c r="D807" s="5" t="s">
        <v>1638</v>
      </c>
      <c r="E807" s="5" t="s">
        <v>1884</v>
      </c>
      <c r="F807" s="5" t="s">
        <v>3650</v>
      </c>
      <c r="G807" s="5" t="s">
        <v>1650</v>
      </c>
    </row>
    <row r="808" spans="1:7" x14ac:dyDescent="0.25">
      <c r="A808" s="5" t="s">
        <v>3651</v>
      </c>
      <c r="B808" s="5" t="s">
        <v>3652</v>
      </c>
      <c r="C808" s="5">
        <v>1.909</v>
      </c>
      <c r="D808" s="5" t="s">
        <v>1670</v>
      </c>
      <c r="E808" s="5" t="s">
        <v>3010</v>
      </c>
      <c r="F808" s="5" t="s">
        <v>3653</v>
      </c>
      <c r="G808" s="5" t="s">
        <v>1650</v>
      </c>
    </row>
    <row r="809" spans="1:7" x14ac:dyDescent="0.25">
      <c r="A809" s="5" t="s">
        <v>3654</v>
      </c>
      <c r="B809" s="5" t="s">
        <v>3655</v>
      </c>
      <c r="C809" s="5" t="s">
        <v>1682</v>
      </c>
      <c r="D809" s="5" t="s">
        <v>1682</v>
      </c>
      <c r="E809" s="5" t="s">
        <v>1682</v>
      </c>
      <c r="F809" s="5" t="s">
        <v>1682</v>
      </c>
      <c r="G809" s="5" t="s">
        <v>1650</v>
      </c>
    </row>
    <row r="810" spans="1:7" x14ac:dyDescent="0.25">
      <c r="A810" s="5" t="s">
        <v>1209</v>
      </c>
      <c r="B810" s="5" t="s">
        <v>1211</v>
      </c>
      <c r="C810" s="5">
        <v>3.7690000000000001</v>
      </c>
      <c r="D810" s="5" t="s">
        <v>1638</v>
      </c>
      <c r="E810" s="5" t="s">
        <v>2051</v>
      </c>
      <c r="F810" s="5" t="s">
        <v>3656</v>
      </c>
      <c r="G810" s="5" t="s">
        <v>1650</v>
      </c>
    </row>
    <row r="811" spans="1:7" x14ac:dyDescent="0.25">
      <c r="A811" s="5" t="s">
        <v>3657</v>
      </c>
      <c r="B811" s="5" t="s">
        <v>3658</v>
      </c>
      <c r="C811" s="5" t="s">
        <v>1682</v>
      </c>
      <c r="D811" s="5" t="s">
        <v>1682</v>
      </c>
      <c r="E811" s="5" t="s">
        <v>1682</v>
      </c>
      <c r="F811" s="5" t="s">
        <v>1682</v>
      </c>
      <c r="G811" s="5" t="s">
        <v>1650</v>
      </c>
    </row>
    <row r="812" spans="1:7" x14ac:dyDescent="0.25">
      <c r="A812" s="5" t="s">
        <v>3659</v>
      </c>
      <c r="B812" s="5" t="s">
        <v>3660</v>
      </c>
      <c r="C812" s="5">
        <v>3.3260000000000001</v>
      </c>
      <c r="D812" s="5" t="s">
        <v>1647</v>
      </c>
      <c r="E812" s="5" t="s">
        <v>1997</v>
      </c>
      <c r="F812" s="5" t="s">
        <v>1728</v>
      </c>
      <c r="G812" s="5" t="s">
        <v>1650</v>
      </c>
    </row>
    <row r="813" spans="1:7" x14ac:dyDescent="0.25">
      <c r="A813" s="5" t="s">
        <v>154</v>
      </c>
      <c r="B813" s="5" t="s">
        <v>158</v>
      </c>
      <c r="C813" s="5">
        <v>6.7990000000000004</v>
      </c>
      <c r="D813" s="5" t="s">
        <v>1638</v>
      </c>
      <c r="E813" s="5" t="s">
        <v>158</v>
      </c>
      <c r="F813" s="5" t="s">
        <v>4290</v>
      </c>
      <c r="G813" s="5" t="s">
        <v>1592</v>
      </c>
    </row>
    <row r="814" spans="1:7" x14ac:dyDescent="0.25">
      <c r="A814" s="5" t="s">
        <v>3661</v>
      </c>
      <c r="B814" s="5" t="s">
        <v>3662</v>
      </c>
      <c r="C814" s="5">
        <v>6.19</v>
      </c>
      <c r="D814" s="5" t="s">
        <v>1638</v>
      </c>
      <c r="E814" s="5" t="s">
        <v>2131</v>
      </c>
      <c r="F814" s="5" t="s">
        <v>3663</v>
      </c>
      <c r="G814" s="5" t="s">
        <v>1592</v>
      </c>
    </row>
    <row r="815" spans="1:7" x14ac:dyDescent="0.25">
      <c r="A815" s="5" t="s">
        <v>3664</v>
      </c>
      <c r="B815" s="5" t="s">
        <v>3665</v>
      </c>
      <c r="C815" s="5">
        <v>4.3230000000000004</v>
      </c>
      <c r="D815" s="5" t="s">
        <v>1638</v>
      </c>
      <c r="E815" s="5" t="s">
        <v>3260</v>
      </c>
      <c r="F815" s="5" t="s">
        <v>3666</v>
      </c>
      <c r="G815" s="5" t="s">
        <v>1592</v>
      </c>
    </row>
    <row r="816" spans="1:7" x14ac:dyDescent="0.25">
      <c r="A816" s="5" t="s">
        <v>3667</v>
      </c>
      <c r="B816" s="5" t="s">
        <v>3668</v>
      </c>
      <c r="C816" s="5">
        <v>5.3140000000000001</v>
      </c>
      <c r="D816" s="5" t="s">
        <v>1638</v>
      </c>
      <c r="E816" s="5" t="s">
        <v>1884</v>
      </c>
      <c r="F816" s="5" t="s">
        <v>3669</v>
      </c>
      <c r="G816" s="5" t="s">
        <v>1650</v>
      </c>
    </row>
    <row r="817" spans="1:68" x14ac:dyDescent="0.25">
      <c r="A817" s="7" t="s">
        <v>3670</v>
      </c>
      <c r="B817" s="7" t="s">
        <v>3671</v>
      </c>
      <c r="C817" s="7">
        <v>3.7189999999999999</v>
      </c>
      <c r="D817" s="7" t="s">
        <v>1647</v>
      </c>
      <c r="E817" s="7" t="s">
        <v>1727</v>
      </c>
      <c r="F817" s="7" t="s">
        <v>3672</v>
      </c>
      <c r="G817" s="7" t="s">
        <v>1650</v>
      </c>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row>
    <row r="818" spans="1:68" x14ac:dyDescent="0.25">
      <c r="A818" s="5" t="s">
        <v>3673</v>
      </c>
      <c r="B818" s="5" t="s">
        <v>3674</v>
      </c>
      <c r="C818" s="5">
        <v>3.9220000000000002</v>
      </c>
      <c r="D818" s="5" t="s">
        <v>1638</v>
      </c>
      <c r="E818" s="5" t="s">
        <v>2020</v>
      </c>
      <c r="F818" s="5" t="s">
        <v>3675</v>
      </c>
      <c r="G818" s="5" t="s">
        <v>1650</v>
      </c>
    </row>
    <row r="819" spans="1:68" x14ac:dyDescent="0.25">
      <c r="A819" s="5" t="s">
        <v>3676</v>
      </c>
      <c r="B819" s="5" t="s">
        <v>3677</v>
      </c>
      <c r="C819" s="5">
        <v>13.204000000000001</v>
      </c>
      <c r="D819" s="5" t="s">
        <v>1638</v>
      </c>
      <c r="E819" s="5" t="s">
        <v>2029</v>
      </c>
      <c r="F819" s="5" t="s">
        <v>3678</v>
      </c>
      <c r="G819" s="5" t="s">
        <v>1592</v>
      </c>
    </row>
    <row r="820" spans="1:68" x14ac:dyDescent="0.25">
      <c r="A820" s="5" t="s">
        <v>3679</v>
      </c>
      <c r="B820" s="5" t="s">
        <v>3680</v>
      </c>
      <c r="C820" s="5" t="s">
        <v>1682</v>
      </c>
      <c r="D820" s="5" t="s">
        <v>1682</v>
      </c>
      <c r="E820" s="5" t="s">
        <v>1682</v>
      </c>
      <c r="F820" s="5" t="s">
        <v>1682</v>
      </c>
      <c r="G820" s="5" t="s">
        <v>1650</v>
      </c>
    </row>
    <row r="821" spans="1:68" x14ac:dyDescent="0.25">
      <c r="A821" s="5" t="s">
        <v>3681</v>
      </c>
      <c r="B821" s="5" t="s">
        <v>3682</v>
      </c>
      <c r="C821" s="5">
        <v>2.0569999999999999</v>
      </c>
      <c r="D821" s="5" t="s">
        <v>1647</v>
      </c>
      <c r="E821" s="5" t="s">
        <v>3371</v>
      </c>
      <c r="F821" s="5" t="s">
        <v>3683</v>
      </c>
      <c r="G821" s="5" t="s">
        <v>1650</v>
      </c>
    </row>
    <row r="822" spans="1:68" x14ac:dyDescent="0.25">
      <c r="A822" s="5" t="s">
        <v>3684</v>
      </c>
      <c r="B822" s="5" t="s">
        <v>3685</v>
      </c>
      <c r="C822" s="5">
        <v>7.4779999999999998</v>
      </c>
      <c r="D822" s="5" t="s">
        <v>1638</v>
      </c>
      <c r="E822" s="5" t="s">
        <v>1997</v>
      </c>
      <c r="F822" s="5" t="s">
        <v>3686</v>
      </c>
      <c r="G822" s="5" t="s">
        <v>1650</v>
      </c>
    </row>
    <row r="823" spans="1:68" x14ac:dyDescent="0.25">
      <c r="A823" s="5" t="s">
        <v>3687</v>
      </c>
      <c r="B823" s="5" t="s">
        <v>3688</v>
      </c>
      <c r="C823" s="5">
        <v>4.84</v>
      </c>
      <c r="D823" s="5" t="s">
        <v>1638</v>
      </c>
      <c r="E823" s="5" t="s">
        <v>2098</v>
      </c>
      <c r="F823" s="5" t="s">
        <v>3689</v>
      </c>
      <c r="G823" s="5" t="s">
        <v>1650</v>
      </c>
    </row>
    <row r="824" spans="1:68" x14ac:dyDescent="0.25">
      <c r="A824" s="5" t="s">
        <v>3690</v>
      </c>
      <c r="B824" s="5" t="s">
        <v>3691</v>
      </c>
      <c r="C824" s="5">
        <v>2.605</v>
      </c>
      <c r="D824" s="5" t="s">
        <v>1647</v>
      </c>
      <c r="E824" s="5" t="s">
        <v>1873</v>
      </c>
      <c r="F824" s="5" t="s">
        <v>3692</v>
      </c>
      <c r="G824" s="5" t="s">
        <v>1650</v>
      </c>
    </row>
    <row r="825" spans="1:68" x14ac:dyDescent="0.25">
      <c r="A825" s="5" t="s">
        <v>3693</v>
      </c>
      <c r="B825" s="5" t="s">
        <v>3694</v>
      </c>
      <c r="C825" s="5" t="s">
        <v>1682</v>
      </c>
      <c r="D825" s="5" t="s">
        <v>1682</v>
      </c>
      <c r="E825" s="5" t="s">
        <v>1682</v>
      </c>
      <c r="F825" s="5" t="s">
        <v>1682</v>
      </c>
      <c r="G825" s="5" t="s">
        <v>1650</v>
      </c>
      <c r="AC825" s="5" t="s">
        <v>3695</v>
      </c>
      <c r="AF825" s="5" t="s">
        <v>100</v>
      </c>
      <c r="AK825" s="5" t="s">
        <v>3696</v>
      </c>
      <c r="AM825" s="5" t="s">
        <v>3697</v>
      </c>
      <c r="AN825" s="5" t="s">
        <v>3698</v>
      </c>
    </row>
    <row r="826" spans="1:68" x14ac:dyDescent="0.25">
      <c r="A826" s="5" t="s">
        <v>540</v>
      </c>
      <c r="B826" s="5" t="s">
        <v>543</v>
      </c>
      <c r="C826" s="5">
        <v>2.2519999999999998</v>
      </c>
      <c r="D826" s="5" t="s">
        <v>1647</v>
      </c>
      <c r="E826" s="5" t="s">
        <v>2451</v>
      </c>
      <c r="F826" s="5" t="s">
        <v>3455</v>
      </c>
      <c r="G826" s="5" t="s">
        <v>1650</v>
      </c>
    </row>
    <row r="827" spans="1:68" x14ac:dyDescent="0.25">
      <c r="A827" s="5" t="s">
        <v>3699</v>
      </c>
      <c r="B827" s="5" t="s">
        <v>3700</v>
      </c>
      <c r="C827" s="5">
        <v>2.2519999999999998</v>
      </c>
      <c r="D827" s="5" t="s">
        <v>1647</v>
      </c>
      <c r="E827" s="5" t="s">
        <v>2451</v>
      </c>
      <c r="F827" s="5" t="s">
        <v>3455</v>
      </c>
      <c r="G827" s="5" t="s">
        <v>1650</v>
      </c>
      <c r="N827" s="8"/>
    </row>
    <row r="828" spans="1:68" x14ac:dyDescent="0.25">
      <c r="A828" s="5" t="s">
        <v>3701</v>
      </c>
      <c r="B828" s="5" t="s">
        <v>3702</v>
      </c>
      <c r="C828" s="5">
        <v>40.137</v>
      </c>
      <c r="D828" s="5" t="s">
        <v>1638</v>
      </c>
      <c r="E828" s="5" t="s">
        <v>3703</v>
      </c>
      <c r="F828" s="5" t="s">
        <v>3704</v>
      </c>
      <c r="G828" s="5" t="s">
        <v>1592</v>
      </c>
    </row>
    <row r="829" spans="1:68" x14ac:dyDescent="0.25">
      <c r="A829" s="5" t="s">
        <v>3705</v>
      </c>
      <c r="B829" s="5" t="s">
        <v>3706</v>
      </c>
      <c r="C829" s="5">
        <v>12.124000000000001</v>
      </c>
      <c r="D829" s="5" t="s">
        <v>1638</v>
      </c>
      <c r="E829" s="5" t="s">
        <v>3703</v>
      </c>
      <c r="F829" s="5" t="s">
        <v>3707</v>
      </c>
      <c r="G829" s="5" t="s">
        <v>1592</v>
      </c>
    </row>
    <row r="830" spans="1:68" x14ac:dyDescent="0.25">
      <c r="A830" s="5" t="s">
        <v>3708</v>
      </c>
      <c r="B830" s="5" t="s">
        <v>3709</v>
      </c>
      <c r="C830" s="5">
        <v>27.959</v>
      </c>
      <c r="D830" s="5" t="s">
        <v>1638</v>
      </c>
      <c r="E830" s="5" t="s">
        <v>1785</v>
      </c>
      <c r="F830" s="5" t="s">
        <v>3710</v>
      </c>
      <c r="G830" s="5" t="s">
        <v>1592</v>
      </c>
    </row>
    <row r="831" spans="1:68" x14ac:dyDescent="0.25">
      <c r="A831" s="5" t="s">
        <v>3711</v>
      </c>
      <c r="B831" s="5" t="s">
        <v>3712</v>
      </c>
      <c r="C831" s="5">
        <v>29.885999999999999</v>
      </c>
      <c r="D831" s="5" t="s">
        <v>1638</v>
      </c>
      <c r="E831" s="5" t="s">
        <v>2029</v>
      </c>
      <c r="F831" s="5" t="s">
        <v>3713</v>
      </c>
      <c r="G831" s="5" t="s">
        <v>1592</v>
      </c>
    </row>
    <row r="832" spans="1:68" x14ac:dyDescent="0.25">
      <c r="A832" s="5" t="s">
        <v>3714</v>
      </c>
      <c r="B832" s="5" t="s">
        <v>3715</v>
      </c>
      <c r="C832" s="5">
        <v>25.062000000000001</v>
      </c>
      <c r="D832" s="5" t="s">
        <v>1638</v>
      </c>
      <c r="E832" s="5" t="s">
        <v>3716</v>
      </c>
      <c r="F832" s="5" t="s">
        <v>3717</v>
      </c>
      <c r="G832" s="5" t="s">
        <v>1592</v>
      </c>
    </row>
    <row r="833" spans="1:7" x14ac:dyDescent="0.25">
      <c r="A833" s="5" t="s">
        <v>3718</v>
      </c>
      <c r="B833" s="5" t="s">
        <v>3719</v>
      </c>
      <c r="C833" s="5">
        <v>37.146999999999998</v>
      </c>
      <c r="D833" s="5" t="s">
        <v>1638</v>
      </c>
      <c r="E833" s="5" t="s">
        <v>1884</v>
      </c>
      <c r="F833" s="5" t="s">
        <v>3720</v>
      </c>
      <c r="G833" s="5" t="s">
        <v>1592</v>
      </c>
    </row>
    <row r="834" spans="1:7" x14ac:dyDescent="0.25">
      <c r="A834" s="5" t="s">
        <v>238</v>
      </c>
      <c r="B834" s="5" t="s">
        <v>241</v>
      </c>
      <c r="C834" s="5">
        <v>14.298999999999999</v>
      </c>
      <c r="D834" s="5" t="s">
        <v>1638</v>
      </c>
      <c r="E834" s="5" t="s">
        <v>1937</v>
      </c>
      <c r="F834" s="5" t="s">
        <v>3721</v>
      </c>
      <c r="G834" s="5" t="s">
        <v>1592</v>
      </c>
    </row>
    <row r="835" spans="1:7" x14ac:dyDescent="0.25">
      <c r="A835" s="5" t="s">
        <v>3722</v>
      </c>
      <c r="B835" s="5" t="s">
        <v>3723</v>
      </c>
      <c r="C835" s="5">
        <v>20.693000000000001</v>
      </c>
      <c r="D835" s="5" t="s">
        <v>1638</v>
      </c>
      <c r="E835" s="5" t="s">
        <v>1884</v>
      </c>
      <c r="F835" s="5" t="s">
        <v>3724</v>
      </c>
      <c r="G835" s="5" t="s">
        <v>1592</v>
      </c>
    </row>
    <row r="836" spans="1:7" x14ac:dyDescent="0.25">
      <c r="A836" s="5" t="s">
        <v>1181</v>
      </c>
      <c r="B836" s="5" t="s">
        <v>1184</v>
      </c>
      <c r="C836" s="5">
        <v>18.318000000000001</v>
      </c>
      <c r="D836" s="5" t="s">
        <v>1638</v>
      </c>
      <c r="E836" s="5" t="s">
        <v>2461</v>
      </c>
      <c r="F836" s="5" t="s">
        <v>4323</v>
      </c>
      <c r="G836" s="5" t="s">
        <v>1592</v>
      </c>
    </row>
    <row r="837" spans="1:7" x14ac:dyDescent="0.25">
      <c r="A837" s="5" t="s">
        <v>3725</v>
      </c>
      <c r="B837" s="5" t="s">
        <v>3726</v>
      </c>
      <c r="C837" s="5">
        <v>12.188000000000001</v>
      </c>
      <c r="D837" s="5" t="s">
        <v>1638</v>
      </c>
      <c r="E837" s="5" t="s">
        <v>1895</v>
      </c>
      <c r="F837" s="5" t="s">
        <v>3727</v>
      </c>
      <c r="G837" s="5" t="s">
        <v>1592</v>
      </c>
    </row>
    <row r="838" spans="1:7" x14ac:dyDescent="0.25">
      <c r="A838" s="5" t="s">
        <v>3728</v>
      </c>
      <c r="B838" s="5" t="s">
        <v>3729</v>
      </c>
      <c r="C838" s="5">
        <v>12.595000000000001</v>
      </c>
      <c r="D838" s="5" t="s">
        <v>1638</v>
      </c>
      <c r="E838" s="5" t="s">
        <v>2029</v>
      </c>
      <c r="F838" s="5" t="s">
        <v>3730</v>
      </c>
      <c r="G838" s="5" t="s">
        <v>1592</v>
      </c>
    </row>
    <row r="839" spans="1:7" x14ac:dyDescent="0.25">
      <c r="A839" s="5" t="s">
        <v>882</v>
      </c>
      <c r="B839" s="5" t="s">
        <v>885</v>
      </c>
      <c r="C839" s="5">
        <v>1.1830000000000001</v>
      </c>
      <c r="D839" s="5" t="s">
        <v>1653</v>
      </c>
      <c r="E839" s="5" t="s">
        <v>1687</v>
      </c>
      <c r="F839" s="5" t="s">
        <v>3731</v>
      </c>
      <c r="G839" s="5" t="s">
        <v>1650</v>
      </c>
    </row>
    <row r="840" spans="1:7" x14ac:dyDescent="0.25">
      <c r="A840" s="5" t="s">
        <v>914</v>
      </c>
      <c r="B840" s="5" t="s">
        <v>886</v>
      </c>
      <c r="C840" s="5">
        <v>1.1830000000000001</v>
      </c>
      <c r="D840" s="5" t="s">
        <v>1653</v>
      </c>
      <c r="E840" s="5" t="s">
        <v>1687</v>
      </c>
      <c r="F840" s="5" t="s">
        <v>3731</v>
      </c>
      <c r="G840" s="5" t="s">
        <v>1650</v>
      </c>
    </row>
    <row r="841" spans="1:7" x14ac:dyDescent="0.25">
      <c r="A841" s="5" t="s">
        <v>3732</v>
      </c>
      <c r="B841" s="5" t="s">
        <v>3733</v>
      </c>
      <c r="C841" s="5">
        <v>2.5979999999999999</v>
      </c>
      <c r="D841" s="5" t="s">
        <v>1638</v>
      </c>
      <c r="E841" s="5" t="s">
        <v>1840</v>
      </c>
      <c r="F841" s="5" t="s">
        <v>3734</v>
      </c>
      <c r="G841" s="5" t="s">
        <v>1650</v>
      </c>
    </row>
    <row r="842" spans="1:7" x14ac:dyDescent="0.25">
      <c r="A842" s="5" t="s">
        <v>3735</v>
      </c>
      <c r="B842" s="5" t="s">
        <v>3736</v>
      </c>
      <c r="C842" s="5">
        <v>4.47</v>
      </c>
      <c r="D842" s="5" t="s">
        <v>1638</v>
      </c>
      <c r="E842" s="5" t="s">
        <v>3429</v>
      </c>
      <c r="F842" s="5" t="s">
        <v>3737</v>
      </c>
      <c r="G842" s="5" t="s">
        <v>1650</v>
      </c>
    </row>
    <row r="843" spans="1:7" x14ac:dyDescent="0.25">
      <c r="A843" s="5" t="s">
        <v>3738</v>
      </c>
      <c r="B843" s="5" t="s">
        <v>911</v>
      </c>
      <c r="C843" s="5">
        <v>4.47</v>
      </c>
      <c r="D843" s="5" t="s">
        <v>1638</v>
      </c>
      <c r="E843" s="5" t="s">
        <v>3429</v>
      </c>
      <c r="F843" s="5" t="s">
        <v>3737</v>
      </c>
      <c r="G843" s="5" t="s">
        <v>1650</v>
      </c>
    </row>
    <row r="844" spans="1:7" x14ac:dyDescent="0.25">
      <c r="A844" s="5" t="s">
        <v>3739</v>
      </c>
      <c r="B844" s="5" t="s">
        <v>3740</v>
      </c>
      <c r="C844" s="5">
        <v>1.9390000000000001</v>
      </c>
      <c r="D844" s="5" t="s">
        <v>1670</v>
      </c>
      <c r="E844" s="5" t="s">
        <v>1687</v>
      </c>
      <c r="F844" s="5" t="s">
        <v>3741</v>
      </c>
      <c r="G844" s="5" t="s">
        <v>1650</v>
      </c>
    </row>
    <row r="845" spans="1:7" x14ac:dyDescent="0.25">
      <c r="A845" s="5" t="s">
        <v>3742</v>
      </c>
      <c r="B845" s="5" t="s">
        <v>3743</v>
      </c>
      <c r="C845" s="5">
        <v>2.581</v>
      </c>
      <c r="D845" s="5" t="s">
        <v>1670</v>
      </c>
      <c r="E845" s="5" t="s">
        <v>2024</v>
      </c>
      <c r="F845" s="5" t="s">
        <v>3744</v>
      </c>
      <c r="G845" s="5" t="s">
        <v>1650</v>
      </c>
    </row>
    <row r="846" spans="1:7" x14ac:dyDescent="0.25">
      <c r="A846" s="5" t="s">
        <v>3745</v>
      </c>
      <c r="B846" s="5" t="s">
        <v>3746</v>
      </c>
      <c r="C846" s="5">
        <v>3.262</v>
      </c>
      <c r="D846" s="5" t="s">
        <v>1647</v>
      </c>
      <c r="E846" s="5" t="s">
        <v>2029</v>
      </c>
      <c r="F846" s="5" t="s">
        <v>3747</v>
      </c>
      <c r="G846" s="5" t="s">
        <v>1650</v>
      </c>
    </row>
    <row r="847" spans="1:7" x14ac:dyDescent="0.25">
      <c r="A847" s="5" t="s">
        <v>185</v>
      </c>
      <c r="B847" s="5" t="s">
        <v>188</v>
      </c>
      <c r="C847" s="5">
        <v>3.262</v>
      </c>
      <c r="D847" s="5" t="s">
        <v>1647</v>
      </c>
      <c r="E847" s="5" t="s">
        <v>2024</v>
      </c>
      <c r="F847" s="5" t="s">
        <v>4289</v>
      </c>
      <c r="G847" s="5" t="s">
        <v>1650</v>
      </c>
    </row>
    <row r="848" spans="1:7" x14ac:dyDescent="0.25">
      <c r="A848" s="5" t="s">
        <v>129</v>
      </c>
      <c r="B848" s="5" t="s">
        <v>132</v>
      </c>
      <c r="C848" s="5" t="s">
        <v>1682</v>
      </c>
      <c r="D848" s="5" t="s">
        <v>1682</v>
      </c>
      <c r="E848" s="5" t="s">
        <v>1682</v>
      </c>
      <c r="F848" s="5" t="s">
        <v>1682</v>
      </c>
      <c r="G848" s="5" t="s">
        <v>1650</v>
      </c>
    </row>
    <row r="849" spans="1:33" x14ac:dyDescent="0.25">
      <c r="A849" s="5" t="s">
        <v>3748</v>
      </c>
      <c r="B849" s="5" t="s">
        <v>3749</v>
      </c>
      <c r="C849" s="5">
        <v>3.6080000000000001</v>
      </c>
      <c r="D849" s="5" t="s">
        <v>1647</v>
      </c>
      <c r="E849" s="5" t="s">
        <v>1877</v>
      </c>
      <c r="F849" s="5" t="s">
        <v>3750</v>
      </c>
      <c r="G849" s="5" t="s">
        <v>1650</v>
      </c>
    </row>
    <row r="850" spans="1:33" x14ac:dyDescent="0.25">
      <c r="A850" s="5" t="s">
        <v>3751</v>
      </c>
      <c r="B850" s="5" t="s">
        <v>3752</v>
      </c>
      <c r="C850" s="5">
        <v>4.3479999999999999</v>
      </c>
      <c r="D850" s="5" t="s">
        <v>1638</v>
      </c>
      <c r="E850" s="5" t="s">
        <v>3753</v>
      </c>
      <c r="F850" s="5" t="s">
        <v>3754</v>
      </c>
      <c r="G850" s="5" t="s">
        <v>1650</v>
      </c>
    </row>
    <row r="851" spans="1:33" x14ac:dyDescent="0.25">
      <c r="A851" s="5" t="s">
        <v>36</v>
      </c>
      <c r="B851" s="5" t="s">
        <v>39</v>
      </c>
      <c r="C851" s="5">
        <v>2.1030000000000002</v>
      </c>
      <c r="D851" s="5" t="s">
        <v>1670</v>
      </c>
      <c r="E851" s="5" t="s">
        <v>2098</v>
      </c>
      <c r="F851" s="5" t="s">
        <v>3755</v>
      </c>
      <c r="G851" s="5" t="s">
        <v>1650</v>
      </c>
    </row>
    <row r="852" spans="1:33" x14ac:dyDescent="0.25">
      <c r="A852" s="5" t="s">
        <v>3756</v>
      </c>
      <c r="B852" s="5" t="s">
        <v>40</v>
      </c>
      <c r="C852" s="5">
        <v>2.1030000000000002</v>
      </c>
      <c r="D852" s="5" t="s">
        <v>1670</v>
      </c>
      <c r="E852" s="5" t="s">
        <v>2098</v>
      </c>
      <c r="F852" s="5" t="s">
        <v>3755</v>
      </c>
      <c r="G852" s="5" t="s">
        <v>1650</v>
      </c>
    </row>
    <row r="853" spans="1:33" x14ac:dyDescent="0.25">
      <c r="A853" s="5" t="s">
        <v>3757</v>
      </c>
      <c r="B853" s="5" t="s">
        <v>3758</v>
      </c>
      <c r="C853" s="5">
        <v>8.32</v>
      </c>
      <c r="D853" s="5" t="s">
        <v>1638</v>
      </c>
      <c r="E853" s="5" t="s">
        <v>1658</v>
      </c>
      <c r="F853" s="5" t="s">
        <v>3759</v>
      </c>
      <c r="G853" s="5" t="s">
        <v>1592</v>
      </c>
    </row>
    <row r="854" spans="1:33" x14ac:dyDescent="0.25">
      <c r="A854" s="5" t="s">
        <v>3760</v>
      </c>
      <c r="B854" s="5" t="s">
        <v>3761</v>
      </c>
      <c r="C854" s="5" t="s">
        <v>1682</v>
      </c>
      <c r="D854" s="5" t="s">
        <v>1682</v>
      </c>
      <c r="E854" s="5" t="s">
        <v>1682</v>
      </c>
      <c r="F854" s="5" t="s">
        <v>1682</v>
      </c>
      <c r="G854" s="5" t="s">
        <v>1650</v>
      </c>
    </row>
    <row r="855" spans="1:33" x14ac:dyDescent="0.25">
      <c r="A855" s="5" t="s">
        <v>3762</v>
      </c>
      <c r="B855" s="5" t="s">
        <v>3763</v>
      </c>
      <c r="C855" s="5">
        <v>2.9689999999999999</v>
      </c>
      <c r="D855" s="5" t="s">
        <v>1647</v>
      </c>
      <c r="E855" s="5" t="s">
        <v>2008</v>
      </c>
      <c r="F855" s="5" t="s">
        <v>3764</v>
      </c>
      <c r="G855" s="5" t="s">
        <v>1650</v>
      </c>
    </row>
    <row r="856" spans="1:33" x14ac:dyDescent="0.25">
      <c r="A856" s="5" t="s">
        <v>3765</v>
      </c>
      <c r="B856" s="5" t="s">
        <v>3766</v>
      </c>
      <c r="C856" s="5">
        <v>1.571</v>
      </c>
      <c r="D856" s="5" t="s">
        <v>1670</v>
      </c>
      <c r="E856" s="5" t="s">
        <v>2495</v>
      </c>
      <c r="F856" s="5" t="s">
        <v>3767</v>
      </c>
      <c r="G856" s="5" t="s">
        <v>1650</v>
      </c>
    </row>
    <row r="857" spans="1:33" x14ac:dyDescent="0.25">
      <c r="A857" s="5" t="s">
        <v>3768</v>
      </c>
      <c r="B857" s="5" t="s">
        <v>3769</v>
      </c>
      <c r="C857" s="5">
        <v>1.571</v>
      </c>
      <c r="D857" s="5" t="s">
        <v>1670</v>
      </c>
      <c r="E857" s="5" t="s">
        <v>2495</v>
      </c>
      <c r="F857" s="5" t="s">
        <v>3767</v>
      </c>
      <c r="G857" s="5" t="s">
        <v>1650</v>
      </c>
    </row>
    <row r="858" spans="1:33" x14ac:dyDescent="0.25">
      <c r="A858" s="5" t="s">
        <v>3770</v>
      </c>
      <c r="B858" s="5" t="s">
        <v>3771</v>
      </c>
      <c r="C858" s="5">
        <v>5.0119999999999996</v>
      </c>
      <c r="D858" s="5" t="s">
        <v>1638</v>
      </c>
      <c r="E858" s="5" t="s">
        <v>2180</v>
      </c>
      <c r="F858" s="5" t="s">
        <v>3772</v>
      </c>
      <c r="G858" s="5" t="s">
        <v>1592</v>
      </c>
    </row>
    <row r="859" spans="1:33" x14ac:dyDescent="0.25">
      <c r="A859" s="5" t="s">
        <v>3773</v>
      </c>
      <c r="B859" s="5" t="s">
        <v>3774</v>
      </c>
      <c r="C859" s="5">
        <v>2.093</v>
      </c>
      <c r="D859" s="5" t="s">
        <v>1647</v>
      </c>
      <c r="E859" s="5" t="s">
        <v>3775</v>
      </c>
      <c r="F859" s="5" t="s">
        <v>3776</v>
      </c>
      <c r="G859" s="5" t="s">
        <v>1650</v>
      </c>
    </row>
    <row r="860" spans="1:33" x14ac:dyDescent="0.25">
      <c r="A860" s="5" t="s">
        <v>3777</v>
      </c>
      <c r="B860" s="5" t="s">
        <v>3778</v>
      </c>
      <c r="C860" s="5">
        <v>3.1</v>
      </c>
      <c r="D860" s="5" t="s">
        <v>1647</v>
      </c>
      <c r="E860" s="5" t="s">
        <v>2131</v>
      </c>
      <c r="F860" s="5" t="s">
        <v>3779</v>
      </c>
      <c r="G860" s="5" t="s">
        <v>1650</v>
      </c>
    </row>
    <row r="861" spans="1:33" x14ac:dyDescent="0.25">
      <c r="A861" s="5" t="s">
        <v>3780</v>
      </c>
      <c r="B861" s="5" t="s">
        <v>3781</v>
      </c>
      <c r="C861" s="5">
        <v>72.406000000000006</v>
      </c>
      <c r="D861" s="5" t="s">
        <v>1638</v>
      </c>
      <c r="E861" s="5" t="s">
        <v>1802</v>
      </c>
      <c r="F861" s="5" t="s">
        <v>3782</v>
      </c>
      <c r="G861" s="5" t="s">
        <v>1592</v>
      </c>
    </row>
    <row r="862" spans="1:33" x14ac:dyDescent="0.25">
      <c r="A862" s="5" t="s">
        <v>3783</v>
      </c>
      <c r="B862" s="5" t="s">
        <v>3784</v>
      </c>
      <c r="C862" s="5">
        <v>2.7930000000000001</v>
      </c>
      <c r="D862" s="5" t="s">
        <v>1638</v>
      </c>
      <c r="E862" s="5" t="s">
        <v>2731</v>
      </c>
      <c r="F862" s="5" t="s">
        <v>3785</v>
      </c>
      <c r="G862" s="5" t="s">
        <v>1592</v>
      </c>
    </row>
    <row r="863" spans="1:33" x14ac:dyDescent="0.25">
      <c r="A863" s="5" t="s">
        <v>859</v>
      </c>
      <c r="B863" s="5" t="s">
        <v>862</v>
      </c>
      <c r="C863" s="5">
        <v>10.162000000000001</v>
      </c>
      <c r="D863" s="5" t="s">
        <v>1638</v>
      </c>
      <c r="E863" s="5" t="s">
        <v>2016</v>
      </c>
      <c r="F863" s="5" t="s">
        <v>3786</v>
      </c>
      <c r="G863" s="5" t="s">
        <v>1592</v>
      </c>
    </row>
    <row r="864" spans="1:33" x14ac:dyDescent="0.25">
      <c r="A864" s="5" t="s">
        <v>3787</v>
      </c>
      <c r="B864" s="5" t="s">
        <v>3788</v>
      </c>
      <c r="C864" s="5">
        <v>10.162000000000001</v>
      </c>
      <c r="D864" s="5" t="s">
        <v>1638</v>
      </c>
      <c r="E864" s="5" t="s">
        <v>2016</v>
      </c>
      <c r="F864" s="5" t="s">
        <v>3786</v>
      </c>
      <c r="G864" s="5" t="s">
        <v>1592</v>
      </c>
      <c r="AG864" s="8"/>
    </row>
    <row r="865" spans="1:40" x14ac:dyDescent="0.25">
      <c r="A865" s="5" t="s">
        <v>3789</v>
      </c>
      <c r="B865" s="5" t="s">
        <v>3790</v>
      </c>
      <c r="C865" s="5">
        <v>0.86799999999999999</v>
      </c>
      <c r="D865" s="5" t="s">
        <v>1653</v>
      </c>
      <c r="E865" s="5" t="s">
        <v>2016</v>
      </c>
      <c r="F865" s="5" t="s">
        <v>3791</v>
      </c>
      <c r="G865" s="5" t="s">
        <v>1650</v>
      </c>
    </row>
    <row r="866" spans="1:40" x14ac:dyDescent="0.25">
      <c r="A866" s="5" t="s">
        <v>4604</v>
      </c>
      <c r="B866" s="5" t="s">
        <v>4606</v>
      </c>
      <c r="C866" s="5">
        <v>0.86799999999999999</v>
      </c>
      <c r="D866" s="5" t="s">
        <v>1653</v>
      </c>
      <c r="E866" s="5" t="s">
        <v>2016</v>
      </c>
      <c r="F866" s="5" t="s">
        <v>3791</v>
      </c>
      <c r="G866" s="5" t="s">
        <v>1650</v>
      </c>
    </row>
    <row r="867" spans="1:40" x14ac:dyDescent="0.25">
      <c r="A867" s="5" t="s">
        <v>3792</v>
      </c>
      <c r="B867" s="5" t="s">
        <v>3793</v>
      </c>
      <c r="C867" s="5">
        <v>0.747</v>
      </c>
      <c r="D867" s="5" t="s">
        <v>1653</v>
      </c>
      <c r="E867" s="5" t="s">
        <v>1770</v>
      </c>
      <c r="F867" s="5" t="s">
        <v>3794</v>
      </c>
      <c r="G867" s="5" t="s">
        <v>1650</v>
      </c>
    </row>
    <row r="868" spans="1:40" x14ac:dyDescent="0.25">
      <c r="A868" s="5" t="s">
        <v>3795</v>
      </c>
      <c r="B868" s="5" t="s">
        <v>3796</v>
      </c>
      <c r="C868" s="5">
        <v>0.747</v>
      </c>
      <c r="D868" s="5" t="s">
        <v>1653</v>
      </c>
      <c r="E868" s="5" t="s">
        <v>1770</v>
      </c>
      <c r="F868" s="5" t="s">
        <v>3794</v>
      </c>
      <c r="G868" s="5" t="s">
        <v>1650</v>
      </c>
      <c r="AC868" s="5" t="s">
        <v>99</v>
      </c>
      <c r="AF868" s="5" t="s">
        <v>3797</v>
      </c>
      <c r="AK868" s="5">
        <v>42454</v>
      </c>
      <c r="AM868" s="5" t="s">
        <v>3798</v>
      </c>
      <c r="AN868" s="5" t="s">
        <v>3799</v>
      </c>
    </row>
    <row r="869" spans="1:40" x14ac:dyDescent="0.25">
      <c r="A869" s="5" t="s">
        <v>3800</v>
      </c>
      <c r="B869" s="5" t="s">
        <v>951</v>
      </c>
      <c r="C869" s="5">
        <v>3.55</v>
      </c>
      <c r="D869" s="5" t="s">
        <v>1647</v>
      </c>
      <c r="E869" s="5" t="s">
        <v>2636</v>
      </c>
      <c r="F869" s="5" t="s">
        <v>3801</v>
      </c>
      <c r="G869" s="5" t="s">
        <v>1650</v>
      </c>
    </row>
    <row r="870" spans="1:40" x14ac:dyDescent="0.25">
      <c r="A870" s="5" t="s">
        <v>3802</v>
      </c>
      <c r="B870" s="5" t="s">
        <v>3803</v>
      </c>
      <c r="C870" s="5">
        <v>3.7829999999999999</v>
      </c>
      <c r="D870" s="5" t="s">
        <v>1638</v>
      </c>
      <c r="E870" s="5" t="s">
        <v>1770</v>
      </c>
      <c r="F870" s="5" t="s">
        <v>3804</v>
      </c>
      <c r="G870" s="5" t="s">
        <v>1650</v>
      </c>
    </row>
    <row r="871" spans="1:40" x14ac:dyDescent="0.25">
      <c r="A871" s="5" t="s">
        <v>3805</v>
      </c>
      <c r="B871" s="5" t="s">
        <v>3806</v>
      </c>
      <c r="C871" s="5">
        <v>3.9470000000000001</v>
      </c>
      <c r="D871" s="5" t="s">
        <v>1638</v>
      </c>
      <c r="E871" s="5" t="s">
        <v>2295</v>
      </c>
      <c r="F871" s="5" t="s">
        <v>3807</v>
      </c>
      <c r="G871" s="5" t="s">
        <v>1592</v>
      </c>
    </row>
    <row r="872" spans="1:40" x14ac:dyDescent="0.25">
      <c r="A872" s="5" t="s">
        <v>3808</v>
      </c>
      <c r="B872" s="5" t="s">
        <v>3809</v>
      </c>
      <c r="C872" s="5">
        <v>1.5649999999999999</v>
      </c>
      <c r="D872" s="5" t="s">
        <v>1670</v>
      </c>
      <c r="E872" s="5" t="s">
        <v>1662</v>
      </c>
      <c r="F872" s="5" t="s">
        <v>2149</v>
      </c>
      <c r="G872" s="5" t="s">
        <v>1650</v>
      </c>
    </row>
    <row r="873" spans="1:40" x14ac:dyDescent="0.25">
      <c r="A873" s="5" t="s">
        <v>3810</v>
      </c>
      <c r="B873" s="5" t="s">
        <v>3811</v>
      </c>
      <c r="C873" s="5">
        <v>2.4529999999999998</v>
      </c>
      <c r="D873" s="5" t="s">
        <v>1647</v>
      </c>
      <c r="E873" s="5" t="s">
        <v>2404</v>
      </c>
      <c r="F873" s="5" t="s">
        <v>3812</v>
      </c>
      <c r="G873" s="5" t="s">
        <v>1650</v>
      </c>
    </row>
    <row r="874" spans="1:40" x14ac:dyDescent="0.25">
      <c r="A874" s="5" t="s">
        <v>3813</v>
      </c>
      <c r="B874" s="5" t="s">
        <v>3814</v>
      </c>
      <c r="C874" s="5">
        <v>7.5190000000000001</v>
      </c>
      <c r="D874" s="5" t="s">
        <v>1638</v>
      </c>
      <c r="E874" s="5" t="s">
        <v>1884</v>
      </c>
      <c r="F874" s="5" t="s">
        <v>3815</v>
      </c>
      <c r="G874" s="5" t="s">
        <v>1592</v>
      </c>
    </row>
    <row r="875" spans="1:40" x14ac:dyDescent="0.25">
      <c r="A875" s="5" t="s">
        <v>3816</v>
      </c>
      <c r="B875" s="5" t="s">
        <v>3817</v>
      </c>
      <c r="C875" s="5">
        <v>4.1429999999999998</v>
      </c>
      <c r="D875" s="5" t="s">
        <v>1647</v>
      </c>
      <c r="E875" s="5" t="s">
        <v>1884</v>
      </c>
      <c r="F875" s="5" t="s">
        <v>3818</v>
      </c>
      <c r="G875" s="5" t="s">
        <v>1650</v>
      </c>
    </row>
    <row r="876" spans="1:40" x14ac:dyDescent="0.25">
      <c r="A876" s="5" t="s">
        <v>1455</v>
      </c>
      <c r="B876" s="5" t="s">
        <v>1458</v>
      </c>
      <c r="C876" s="5">
        <v>7.7190000000000003</v>
      </c>
      <c r="D876" s="5" t="s">
        <v>1638</v>
      </c>
      <c r="E876" s="5" t="s">
        <v>1727</v>
      </c>
      <c r="F876" s="5" t="s">
        <v>3819</v>
      </c>
      <c r="G876" s="5" t="s">
        <v>1592</v>
      </c>
    </row>
    <row r="877" spans="1:40" x14ac:dyDescent="0.25">
      <c r="A877" s="5" t="s">
        <v>3820</v>
      </c>
      <c r="B877" s="5" t="s">
        <v>3821</v>
      </c>
      <c r="C877" s="5">
        <v>4.9619999999999997</v>
      </c>
      <c r="D877" s="5" t="s">
        <v>1638</v>
      </c>
      <c r="E877" s="5" t="s">
        <v>2145</v>
      </c>
      <c r="F877" s="5" t="s">
        <v>3822</v>
      </c>
      <c r="G877" s="5" t="s">
        <v>1650</v>
      </c>
    </row>
    <row r="878" spans="1:40" x14ac:dyDescent="0.25">
      <c r="A878" s="5" t="s">
        <v>1884</v>
      </c>
      <c r="B878" s="5" t="s">
        <v>3823</v>
      </c>
      <c r="C878" s="5">
        <v>2.262</v>
      </c>
      <c r="D878" s="5" t="s">
        <v>1670</v>
      </c>
      <c r="E878" s="5" t="s">
        <v>2145</v>
      </c>
      <c r="F878" s="5" t="s">
        <v>3824</v>
      </c>
      <c r="G878" s="5" t="s">
        <v>1650</v>
      </c>
    </row>
    <row r="879" spans="1:40" x14ac:dyDescent="0.25">
      <c r="A879" s="5" t="s">
        <v>3825</v>
      </c>
      <c r="B879" s="5" t="s">
        <v>1297</v>
      </c>
      <c r="C879" s="5">
        <v>5.1680000000000001</v>
      </c>
      <c r="D879" s="5" t="s">
        <v>1638</v>
      </c>
      <c r="E879" s="5" t="s">
        <v>1884</v>
      </c>
      <c r="F879" s="5" t="s">
        <v>3826</v>
      </c>
      <c r="G879" s="5" t="s">
        <v>1650</v>
      </c>
    </row>
    <row r="880" spans="1:40" x14ac:dyDescent="0.25">
      <c r="A880" s="5" t="s">
        <v>464</v>
      </c>
      <c r="B880" s="5" t="s">
        <v>467</v>
      </c>
      <c r="C880" s="5" t="s">
        <v>1682</v>
      </c>
      <c r="D880" s="5" t="s">
        <v>1682</v>
      </c>
      <c r="E880" s="5" t="s">
        <v>1682</v>
      </c>
      <c r="F880" s="5" t="s">
        <v>1682</v>
      </c>
      <c r="G880" s="5" t="s">
        <v>1650</v>
      </c>
    </row>
    <row r="881" spans="1:37" x14ac:dyDescent="0.25">
      <c r="A881" s="5" t="s">
        <v>3827</v>
      </c>
      <c r="B881" s="5" t="s">
        <v>3828</v>
      </c>
      <c r="C881" s="5" t="s">
        <v>1682</v>
      </c>
      <c r="D881" s="5" t="s">
        <v>1682</v>
      </c>
      <c r="E881" s="5" t="s">
        <v>1682</v>
      </c>
      <c r="F881" s="5" t="s">
        <v>1682</v>
      </c>
      <c r="G881" s="5" t="s">
        <v>1650</v>
      </c>
    </row>
    <row r="882" spans="1:37" x14ac:dyDescent="0.25">
      <c r="A882" s="5" t="s">
        <v>3829</v>
      </c>
      <c r="B882" s="5" t="s">
        <v>3830</v>
      </c>
      <c r="C882" s="5">
        <v>1.2769999999999999</v>
      </c>
      <c r="D882" s="5" t="s">
        <v>1670</v>
      </c>
      <c r="E882" s="5" t="s">
        <v>3371</v>
      </c>
      <c r="F882" s="5" t="s">
        <v>3831</v>
      </c>
      <c r="G882" s="5" t="s">
        <v>1650</v>
      </c>
    </row>
    <row r="883" spans="1:37" x14ac:dyDescent="0.25">
      <c r="A883" s="5" t="s">
        <v>3832</v>
      </c>
      <c r="B883" s="5" t="s">
        <v>3833</v>
      </c>
      <c r="C883" s="5">
        <v>4.7939999999999996</v>
      </c>
      <c r="D883" s="5" t="s">
        <v>1638</v>
      </c>
      <c r="E883" s="5" t="s">
        <v>2176</v>
      </c>
      <c r="F883" s="5" t="s">
        <v>3834</v>
      </c>
      <c r="G883" s="5" t="s">
        <v>1592</v>
      </c>
    </row>
    <row r="884" spans="1:37" x14ac:dyDescent="0.25">
      <c r="A884" s="5" t="s">
        <v>3835</v>
      </c>
      <c r="B884" s="5" t="s">
        <v>3836</v>
      </c>
      <c r="C884" s="5" t="s">
        <v>1682</v>
      </c>
      <c r="D884" s="5" t="s">
        <v>1682</v>
      </c>
      <c r="E884" s="5" t="s">
        <v>1682</v>
      </c>
      <c r="F884" s="5" t="s">
        <v>1682</v>
      </c>
      <c r="G884" s="5" t="s">
        <v>1650</v>
      </c>
    </row>
    <row r="885" spans="1:37" x14ac:dyDescent="0.25">
      <c r="A885" s="5" t="s">
        <v>3837</v>
      </c>
      <c r="B885" s="5" t="s">
        <v>3838</v>
      </c>
      <c r="C885" s="5">
        <v>3.081</v>
      </c>
      <c r="D885" s="5" t="s">
        <v>1638</v>
      </c>
      <c r="E885" s="5" t="s">
        <v>3839</v>
      </c>
      <c r="F885" s="5" t="s">
        <v>3840</v>
      </c>
      <c r="G885" s="5" t="s">
        <v>1650</v>
      </c>
    </row>
    <row r="886" spans="1:37" x14ac:dyDescent="0.25">
      <c r="A886" s="5" t="s">
        <v>3841</v>
      </c>
      <c r="B886" s="5" t="s">
        <v>1028</v>
      </c>
      <c r="C886" s="5">
        <v>3.5070000000000001</v>
      </c>
      <c r="D886" s="5" t="s">
        <v>1647</v>
      </c>
      <c r="E886" s="5" t="s">
        <v>3010</v>
      </c>
      <c r="F886" s="5" t="s">
        <v>3842</v>
      </c>
      <c r="G886" s="5" t="s">
        <v>1650</v>
      </c>
    </row>
    <row r="887" spans="1:37" x14ac:dyDescent="0.25">
      <c r="A887" s="5" t="s">
        <v>2139</v>
      </c>
      <c r="B887" s="5" t="s">
        <v>3843</v>
      </c>
      <c r="C887" s="5">
        <v>1.143</v>
      </c>
      <c r="D887" s="5" t="s">
        <v>1670</v>
      </c>
      <c r="E887" s="5" t="s">
        <v>1666</v>
      </c>
      <c r="F887" s="5" t="s">
        <v>3844</v>
      </c>
      <c r="G887" s="5" t="s">
        <v>1650</v>
      </c>
    </row>
    <row r="888" spans="1:37" x14ac:dyDescent="0.25">
      <c r="A888" s="5" t="s">
        <v>3845</v>
      </c>
      <c r="B888" s="5" t="s">
        <v>3846</v>
      </c>
      <c r="C888" s="5">
        <v>3.5910000000000002</v>
      </c>
      <c r="D888" s="5" t="s">
        <v>1647</v>
      </c>
      <c r="E888" s="5" t="s">
        <v>2461</v>
      </c>
      <c r="F888" s="5" t="s">
        <v>3847</v>
      </c>
      <c r="G888" s="5" t="s">
        <v>1650</v>
      </c>
    </row>
    <row r="889" spans="1:37" x14ac:dyDescent="0.25">
      <c r="A889" s="5" t="s">
        <v>3848</v>
      </c>
      <c r="B889" s="5" t="s">
        <v>3849</v>
      </c>
      <c r="C889" s="5">
        <v>3.5910000000000002</v>
      </c>
      <c r="D889" s="5" t="s">
        <v>1647</v>
      </c>
      <c r="E889" s="5" t="s">
        <v>2461</v>
      </c>
      <c r="F889" s="5" t="s">
        <v>3847</v>
      </c>
      <c r="G889" s="5" t="s">
        <v>1650</v>
      </c>
    </row>
    <row r="890" spans="1:37" x14ac:dyDescent="0.25">
      <c r="A890" s="5" t="s">
        <v>1348</v>
      </c>
      <c r="B890" s="5" t="s">
        <v>1351</v>
      </c>
      <c r="C890" s="5">
        <v>2.2759999999999998</v>
      </c>
      <c r="D890" s="5" t="s">
        <v>1638</v>
      </c>
      <c r="E890" s="5" t="s">
        <v>3852</v>
      </c>
      <c r="F890" s="9" t="s">
        <v>3853</v>
      </c>
      <c r="G890" s="5" t="s">
        <v>1650</v>
      </c>
    </row>
    <row r="891" spans="1:37" x14ac:dyDescent="0.25">
      <c r="A891" s="5" t="s">
        <v>3850</v>
      </c>
      <c r="B891" s="5" t="s">
        <v>3851</v>
      </c>
      <c r="C891" s="5">
        <v>2.2759999999999998</v>
      </c>
      <c r="D891" s="5" t="s">
        <v>1638</v>
      </c>
      <c r="E891" s="5" t="s">
        <v>3852</v>
      </c>
      <c r="F891" s="9" t="s">
        <v>3853</v>
      </c>
      <c r="G891" s="5" t="s">
        <v>1650</v>
      </c>
      <c r="AK891" s="8"/>
    </row>
    <row r="892" spans="1:37" x14ac:dyDescent="0.25">
      <c r="A892" s="5" t="s">
        <v>3854</v>
      </c>
      <c r="B892" s="5" t="s">
        <v>3855</v>
      </c>
      <c r="C892" s="5">
        <v>2.024</v>
      </c>
      <c r="D892" s="5" t="s">
        <v>1647</v>
      </c>
      <c r="E892" s="5" t="s">
        <v>3852</v>
      </c>
      <c r="F892" s="5" t="s">
        <v>3856</v>
      </c>
      <c r="G892" s="5" t="s">
        <v>1650</v>
      </c>
    </row>
    <row r="893" spans="1:37" x14ac:dyDescent="0.25">
      <c r="A893" s="5" t="s">
        <v>1474</v>
      </c>
      <c r="B893" s="5" t="s">
        <v>1477</v>
      </c>
      <c r="C893" s="5">
        <v>4.593</v>
      </c>
      <c r="D893" s="5" t="s">
        <v>1647</v>
      </c>
      <c r="E893" s="5" t="s">
        <v>2234</v>
      </c>
      <c r="F893" s="5" t="s">
        <v>3857</v>
      </c>
      <c r="G893" s="5" t="s">
        <v>1650</v>
      </c>
    </row>
    <row r="894" spans="1:37" x14ac:dyDescent="0.25">
      <c r="A894" s="5" t="s">
        <v>3858</v>
      </c>
      <c r="B894" s="5" t="s">
        <v>3859</v>
      </c>
      <c r="C894" s="5">
        <v>4.593</v>
      </c>
      <c r="D894" s="5" t="s">
        <v>1647</v>
      </c>
      <c r="E894" s="5" t="s">
        <v>2234</v>
      </c>
      <c r="F894" s="5" t="s">
        <v>3857</v>
      </c>
      <c r="G894" s="5" t="s">
        <v>1650</v>
      </c>
    </row>
    <row r="895" spans="1:37" x14ac:dyDescent="0.25">
      <c r="A895" s="5" t="s">
        <v>3860</v>
      </c>
      <c r="B895" s="5" t="s">
        <v>3861</v>
      </c>
      <c r="C895" s="5">
        <v>1.486</v>
      </c>
      <c r="D895" s="5" t="s">
        <v>1670</v>
      </c>
      <c r="E895" s="5" t="s">
        <v>2040</v>
      </c>
      <c r="F895" s="5" t="s">
        <v>3862</v>
      </c>
      <c r="G895" s="5" t="s">
        <v>1650</v>
      </c>
    </row>
    <row r="896" spans="1:37" x14ac:dyDescent="0.25">
      <c r="A896" s="5" t="s">
        <v>3863</v>
      </c>
      <c r="B896" s="5" t="s">
        <v>3864</v>
      </c>
      <c r="C896" s="5">
        <v>2.82</v>
      </c>
      <c r="D896" s="5" t="s">
        <v>1638</v>
      </c>
      <c r="E896" s="5" t="s">
        <v>1802</v>
      </c>
      <c r="F896" s="5" t="s">
        <v>3865</v>
      </c>
      <c r="G896" s="5" t="s">
        <v>1650</v>
      </c>
    </row>
    <row r="897" spans="1:76" x14ac:dyDescent="0.25">
      <c r="A897" s="5" t="s">
        <v>3866</v>
      </c>
      <c r="B897" s="5" t="s">
        <v>3867</v>
      </c>
      <c r="C897" s="5">
        <v>2.84</v>
      </c>
      <c r="D897" s="5" t="s">
        <v>1647</v>
      </c>
      <c r="E897" s="5" t="s">
        <v>3624</v>
      </c>
      <c r="F897" s="5" t="s">
        <v>3868</v>
      </c>
      <c r="G897" s="5" t="s">
        <v>1650</v>
      </c>
    </row>
    <row r="898" spans="1:76" x14ac:dyDescent="0.25">
      <c r="A898" s="5" t="s">
        <v>43</v>
      </c>
      <c r="B898" s="5" t="s">
        <v>47</v>
      </c>
      <c r="C898" s="5">
        <v>2.4950000000000001</v>
      </c>
      <c r="D898" s="5" t="s">
        <v>1647</v>
      </c>
      <c r="E898" s="5" t="s">
        <v>3869</v>
      </c>
      <c r="F898" s="5" t="s">
        <v>3870</v>
      </c>
      <c r="G898" s="5" t="s">
        <v>1650</v>
      </c>
    </row>
    <row r="899" spans="1:76" x14ac:dyDescent="0.25">
      <c r="A899" s="5" t="s">
        <v>3871</v>
      </c>
      <c r="B899" s="5" t="s">
        <v>3872</v>
      </c>
      <c r="C899" s="5">
        <v>2.4950000000000001</v>
      </c>
      <c r="D899" s="5" t="s">
        <v>1647</v>
      </c>
      <c r="E899" s="5" t="s">
        <v>3869</v>
      </c>
      <c r="F899" s="5" t="s">
        <v>3870</v>
      </c>
      <c r="G899" s="5" t="s">
        <v>1650</v>
      </c>
      <c r="AC899" s="5" t="s">
        <v>127</v>
      </c>
      <c r="AF899" s="5" t="s">
        <v>133</v>
      </c>
      <c r="AK899" s="8">
        <v>42884</v>
      </c>
      <c r="AM899" s="5" t="s">
        <v>3873</v>
      </c>
      <c r="AN899" s="5" t="s">
        <v>3874</v>
      </c>
    </row>
    <row r="900" spans="1:76" x14ac:dyDescent="0.25">
      <c r="A900" s="5" t="s">
        <v>3875</v>
      </c>
      <c r="B900" s="5" t="s">
        <v>3876</v>
      </c>
      <c r="C900" s="5">
        <v>2.0270000000000001</v>
      </c>
      <c r="D900" s="5" t="s">
        <v>1670</v>
      </c>
      <c r="E900" s="5" t="s">
        <v>2098</v>
      </c>
      <c r="F900" s="5" t="s">
        <v>3877</v>
      </c>
      <c r="G900" s="5" t="s">
        <v>1650</v>
      </c>
    </row>
    <row r="901" spans="1:76" x14ac:dyDescent="0.25">
      <c r="A901" s="5" t="s">
        <v>3878</v>
      </c>
      <c r="B901" s="5" t="s">
        <v>3879</v>
      </c>
      <c r="C901" s="5" t="s">
        <v>1682</v>
      </c>
      <c r="D901" s="5" t="s">
        <v>1682</v>
      </c>
      <c r="E901" s="5" t="s">
        <v>1682</v>
      </c>
      <c r="F901" s="5" t="s">
        <v>1682</v>
      </c>
      <c r="G901" s="5" t="s">
        <v>1650</v>
      </c>
    </row>
    <row r="902" spans="1:76" x14ac:dyDescent="0.25">
      <c r="A902" s="5" t="s">
        <v>3880</v>
      </c>
      <c r="B902" s="5" t="s">
        <v>3881</v>
      </c>
      <c r="C902" s="5">
        <v>2.7240000000000002</v>
      </c>
      <c r="D902" s="5" t="s">
        <v>1670</v>
      </c>
      <c r="E902" s="5" t="s">
        <v>2812</v>
      </c>
      <c r="F902" s="5" t="s">
        <v>3882</v>
      </c>
      <c r="G902" s="5" t="s">
        <v>1650</v>
      </c>
    </row>
    <row r="903" spans="1:76" x14ac:dyDescent="0.25">
      <c r="A903" s="5" t="s">
        <v>3883</v>
      </c>
      <c r="B903" s="5" t="s">
        <v>3884</v>
      </c>
      <c r="C903" s="5">
        <v>3.08</v>
      </c>
      <c r="D903" s="5" t="s">
        <v>1638</v>
      </c>
      <c r="E903" s="5" t="s">
        <v>3885</v>
      </c>
      <c r="F903" s="5" t="s">
        <v>3886</v>
      </c>
      <c r="G903" s="5" t="s">
        <v>1650</v>
      </c>
    </row>
    <row r="904" spans="1:76" s="7" customFormat="1" x14ac:dyDescent="0.25">
      <c r="A904" s="5" t="s">
        <v>3887</v>
      </c>
      <c r="B904" s="5" t="s">
        <v>3888</v>
      </c>
      <c r="C904" s="5">
        <v>1.798</v>
      </c>
      <c r="D904" s="5" t="s">
        <v>1647</v>
      </c>
      <c r="E904" s="5" t="s">
        <v>2797</v>
      </c>
      <c r="F904" s="5" t="s">
        <v>3889</v>
      </c>
      <c r="G904" s="5" t="s">
        <v>1650</v>
      </c>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row>
    <row r="905" spans="1:76" s="7" customFormat="1" x14ac:dyDescent="0.25">
      <c r="A905" s="5" t="s">
        <v>1005</v>
      </c>
      <c r="B905" s="5" t="s">
        <v>1008</v>
      </c>
      <c r="C905" s="5">
        <v>3.7749999999999999</v>
      </c>
      <c r="D905" s="5" t="s">
        <v>1638</v>
      </c>
      <c r="E905" s="5" t="s">
        <v>2495</v>
      </c>
      <c r="F905" s="5" t="s">
        <v>3890</v>
      </c>
      <c r="G905" s="5" t="s">
        <v>1592</v>
      </c>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row>
    <row r="906" spans="1:76" s="7" customFormat="1" x14ac:dyDescent="0.25">
      <c r="A906" s="5" t="s">
        <v>3891</v>
      </c>
      <c r="B906" s="5" t="s">
        <v>3892</v>
      </c>
      <c r="C906" s="5">
        <v>1.089</v>
      </c>
      <c r="D906" s="5" t="s">
        <v>1653</v>
      </c>
      <c r="E906" s="5" t="s">
        <v>2484</v>
      </c>
      <c r="F906" s="5" t="s">
        <v>3893</v>
      </c>
      <c r="G906" s="5" t="s">
        <v>1650</v>
      </c>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row>
    <row r="907" spans="1:76" x14ac:dyDescent="0.25">
      <c r="A907" s="5" t="s">
        <v>681</v>
      </c>
      <c r="B907" s="5" t="s">
        <v>683</v>
      </c>
      <c r="C907" s="5">
        <v>2.5129999999999999</v>
      </c>
      <c r="D907" s="5" t="s">
        <v>1638</v>
      </c>
      <c r="E907" s="5" t="s">
        <v>2495</v>
      </c>
      <c r="F907" s="5" t="s">
        <v>3894</v>
      </c>
      <c r="G907" s="5" t="s">
        <v>1650</v>
      </c>
    </row>
    <row r="908" spans="1:76" x14ac:dyDescent="0.25">
      <c r="A908" s="5" t="s">
        <v>3895</v>
      </c>
      <c r="B908" s="5" t="s">
        <v>3896</v>
      </c>
      <c r="C908" s="5">
        <v>3.4950000000000001</v>
      </c>
      <c r="D908" s="5" t="s">
        <v>1638</v>
      </c>
      <c r="E908" s="5" t="s">
        <v>2495</v>
      </c>
      <c r="F908" s="5" t="s">
        <v>3897</v>
      </c>
      <c r="G908" s="5" t="s">
        <v>1592</v>
      </c>
    </row>
    <row r="909" spans="1:76" x14ac:dyDescent="0.25">
      <c r="A909" s="5" t="s">
        <v>3898</v>
      </c>
      <c r="B909" s="5" t="s">
        <v>3899</v>
      </c>
      <c r="C909" s="5">
        <v>0.99</v>
      </c>
      <c r="D909" s="5" t="s">
        <v>1653</v>
      </c>
      <c r="E909" s="5" t="s">
        <v>2164</v>
      </c>
      <c r="F909" s="5" t="s">
        <v>3900</v>
      </c>
      <c r="G909" s="5" t="s">
        <v>1650</v>
      </c>
    </row>
    <row r="910" spans="1:76" x14ac:dyDescent="0.25">
      <c r="A910" s="5" t="s">
        <v>3901</v>
      </c>
      <c r="B910" s="5" t="s">
        <v>3902</v>
      </c>
      <c r="C910" s="5">
        <v>1.1200000000000001</v>
      </c>
      <c r="D910" s="5" t="s">
        <v>1670</v>
      </c>
      <c r="E910" s="5" t="s">
        <v>769</v>
      </c>
      <c r="F910" s="5" t="s">
        <v>3903</v>
      </c>
      <c r="G910" s="5" t="s">
        <v>1650</v>
      </c>
    </row>
    <row r="911" spans="1:76" x14ac:dyDescent="0.25">
      <c r="A911" s="5" t="s">
        <v>760</v>
      </c>
      <c r="B911" s="5" t="s">
        <v>763</v>
      </c>
      <c r="C911" s="5">
        <v>2.4860000000000002</v>
      </c>
      <c r="D911" s="5" t="s">
        <v>1638</v>
      </c>
      <c r="E911" s="5" t="s">
        <v>2495</v>
      </c>
      <c r="F911" s="5" t="s">
        <v>3904</v>
      </c>
      <c r="G911" s="5" t="s">
        <v>1650</v>
      </c>
    </row>
    <row r="912" spans="1:76" x14ac:dyDescent="0.25">
      <c r="A912" s="5" t="s">
        <v>784</v>
      </c>
      <c r="B912" s="5" t="s">
        <v>764</v>
      </c>
      <c r="C912" s="5">
        <v>2.4860000000000002</v>
      </c>
      <c r="D912" s="5" t="s">
        <v>1638</v>
      </c>
      <c r="E912" s="5" t="s">
        <v>2495</v>
      </c>
      <c r="F912" s="5" t="s">
        <v>3904</v>
      </c>
      <c r="G912" s="5" t="s">
        <v>1650</v>
      </c>
    </row>
    <row r="913" spans="1:37" x14ac:dyDescent="0.25">
      <c r="A913" s="5" t="s">
        <v>656</v>
      </c>
      <c r="B913" s="5" t="s">
        <v>658</v>
      </c>
      <c r="C913" s="5">
        <v>2.516</v>
      </c>
      <c r="D913" s="5" t="s">
        <v>1638</v>
      </c>
      <c r="E913" s="5" t="s">
        <v>2495</v>
      </c>
      <c r="F913" s="5" t="s">
        <v>3905</v>
      </c>
      <c r="G913" s="5" t="s">
        <v>1650</v>
      </c>
    </row>
    <row r="914" spans="1:37" x14ac:dyDescent="0.25">
      <c r="A914" s="5" t="s">
        <v>3906</v>
      </c>
      <c r="B914" s="5" t="s">
        <v>3907</v>
      </c>
      <c r="C914" s="5">
        <v>2.8820000000000001</v>
      </c>
      <c r="D914" s="5" t="s">
        <v>1638</v>
      </c>
      <c r="E914" s="5" t="s">
        <v>1840</v>
      </c>
      <c r="F914" s="5" t="s">
        <v>3908</v>
      </c>
      <c r="G914" s="5" t="s">
        <v>1650</v>
      </c>
    </row>
    <row r="915" spans="1:37" x14ac:dyDescent="0.25">
      <c r="A915" s="5" t="s">
        <v>1480</v>
      </c>
      <c r="B915" s="5" t="s">
        <v>1483</v>
      </c>
      <c r="C915" s="5">
        <v>1.181</v>
      </c>
      <c r="D915" s="5" t="s">
        <v>1670</v>
      </c>
      <c r="E915" s="5" t="s">
        <v>769</v>
      </c>
      <c r="F915" s="5" t="s">
        <v>3909</v>
      </c>
      <c r="G915" s="5" t="s">
        <v>1650</v>
      </c>
    </row>
    <row r="916" spans="1:37" x14ac:dyDescent="0.25">
      <c r="A916" s="5" t="s">
        <v>3910</v>
      </c>
      <c r="B916" s="5" t="s">
        <v>3911</v>
      </c>
      <c r="C916" s="5">
        <v>1.181</v>
      </c>
      <c r="D916" s="5" t="s">
        <v>1670</v>
      </c>
      <c r="E916" s="5" t="s">
        <v>769</v>
      </c>
      <c r="F916" s="5" t="s">
        <v>3909</v>
      </c>
      <c r="G916" s="5" t="s">
        <v>1650</v>
      </c>
      <c r="AK916" s="8"/>
    </row>
    <row r="917" spans="1:37" x14ac:dyDescent="0.25">
      <c r="A917" s="5" t="s">
        <v>3912</v>
      </c>
      <c r="B917" s="5" t="s">
        <v>3913</v>
      </c>
      <c r="C917" s="5">
        <v>1.294</v>
      </c>
      <c r="D917" s="5" t="s">
        <v>1670</v>
      </c>
      <c r="E917" s="5" t="s">
        <v>2495</v>
      </c>
      <c r="F917" s="5" t="s">
        <v>3914</v>
      </c>
      <c r="G917" s="5" t="s">
        <v>1650</v>
      </c>
    </row>
    <row r="918" spans="1:37" x14ac:dyDescent="0.25">
      <c r="A918" s="5" t="s">
        <v>769</v>
      </c>
      <c r="B918" s="5" t="s">
        <v>772</v>
      </c>
      <c r="C918" s="5">
        <v>5.7050000000000001</v>
      </c>
      <c r="D918" s="5" t="s">
        <v>1638</v>
      </c>
      <c r="E918" s="5" t="s">
        <v>1840</v>
      </c>
      <c r="F918" s="5" t="s">
        <v>4304</v>
      </c>
      <c r="G918" s="5" t="s">
        <v>1592</v>
      </c>
    </row>
    <row r="919" spans="1:37" x14ac:dyDescent="0.25">
      <c r="A919" s="5" t="s">
        <v>3915</v>
      </c>
      <c r="B919" s="5" t="s">
        <v>3916</v>
      </c>
      <c r="C919" s="5">
        <v>2.177</v>
      </c>
      <c r="D919" s="5" t="s">
        <v>1647</v>
      </c>
      <c r="E919" s="5" t="s">
        <v>3703</v>
      </c>
      <c r="F919" s="5" t="s">
        <v>3917</v>
      </c>
      <c r="G919" s="5" t="s">
        <v>1650</v>
      </c>
    </row>
    <row r="920" spans="1:37" x14ac:dyDescent="0.25">
      <c r="A920" s="5" t="s">
        <v>3918</v>
      </c>
      <c r="B920" s="5" t="s">
        <v>3919</v>
      </c>
      <c r="C920" s="5">
        <v>1.5569999999999999</v>
      </c>
      <c r="D920" s="5" t="s">
        <v>1670</v>
      </c>
      <c r="E920" s="5" t="s">
        <v>1687</v>
      </c>
      <c r="F920" s="5" t="s">
        <v>3920</v>
      </c>
      <c r="G920" s="5" t="s">
        <v>1650</v>
      </c>
    </row>
    <row r="921" spans="1:37" x14ac:dyDescent="0.25">
      <c r="A921" s="5" t="s">
        <v>3921</v>
      </c>
      <c r="B921" s="5" t="s">
        <v>3922</v>
      </c>
      <c r="C921" s="5">
        <v>3.1560000000000001</v>
      </c>
      <c r="D921" s="5" t="s">
        <v>1647</v>
      </c>
      <c r="E921" s="5" t="s">
        <v>3923</v>
      </c>
      <c r="F921" s="5" t="s">
        <v>3924</v>
      </c>
      <c r="G921" s="5" t="s">
        <v>1650</v>
      </c>
    </row>
    <row r="922" spans="1:37" x14ac:dyDescent="0.25">
      <c r="A922" s="5" t="s">
        <v>3925</v>
      </c>
      <c r="B922" s="5" t="s">
        <v>3926</v>
      </c>
      <c r="C922" s="5">
        <v>2.552</v>
      </c>
      <c r="D922" s="5" t="s">
        <v>1647</v>
      </c>
      <c r="E922" s="5" t="s">
        <v>1918</v>
      </c>
      <c r="F922" s="5" t="s">
        <v>3927</v>
      </c>
      <c r="G922" s="5" t="s">
        <v>1650</v>
      </c>
    </row>
    <row r="923" spans="1:37" x14ac:dyDescent="0.25">
      <c r="A923" s="5" t="s">
        <v>3928</v>
      </c>
      <c r="B923" s="5" t="s">
        <v>3929</v>
      </c>
      <c r="C923" s="5">
        <v>2.1840000000000002</v>
      </c>
      <c r="D923" s="5" t="s">
        <v>1647</v>
      </c>
      <c r="E923" s="5" t="s">
        <v>2445</v>
      </c>
      <c r="F923" s="5" t="s">
        <v>3930</v>
      </c>
      <c r="G923" s="5" t="s">
        <v>1650</v>
      </c>
    </row>
    <row r="924" spans="1:37" x14ac:dyDescent="0.25">
      <c r="A924" s="5" t="s">
        <v>3931</v>
      </c>
      <c r="B924" s="5" t="s">
        <v>3932</v>
      </c>
      <c r="C924" s="5">
        <v>2.1840000000000002</v>
      </c>
      <c r="D924" s="5" t="s">
        <v>1647</v>
      </c>
      <c r="E924" s="5" t="s">
        <v>2445</v>
      </c>
      <c r="F924" s="5" t="s">
        <v>3930</v>
      </c>
      <c r="G924" s="5" t="s">
        <v>1650</v>
      </c>
    </row>
    <row r="925" spans="1:37" x14ac:dyDescent="0.25">
      <c r="A925" s="5" t="s">
        <v>3933</v>
      </c>
      <c r="B925" s="5" t="s">
        <v>3934</v>
      </c>
      <c r="C925" s="5">
        <v>2.35</v>
      </c>
      <c r="D925" s="5" t="s">
        <v>1670</v>
      </c>
      <c r="E925" s="5" t="s">
        <v>2180</v>
      </c>
      <c r="F925" s="5" t="s">
        <v>3935</v>
      </c>
      <c r="G925" s="5" t="s">
        <v>1650</v>
      </c>
    </row>
    <row r="926" spans="1:37" x14ac:dyDescent="0.25">
      <c r="A926" s="5" t="s">
        <v>1538</v>
      </c>
      <c r="B926" s="5" t="s">
        <v>1541</v>
      </c>
      <c r="C926" s="5">
        <v>3.8149999999999999</v>
      </c>
      <c r="D926" s="5" t="s">
        <v>1638</v>
      </c>
      <c r="E926" s="5" t="s">
        <v>1918</v>
      </c>
      <c r="F926" s="5" t="s">
        <v>3936</v>
      </c>
      <c r="G926" s="5" t="s">
        <v>1650</v>
      </c>
    </row>
    <row r="927" spans="1:37" x14ac:dyDescent="0.25">
      <c r="A927" s="5" t="s">
        <v>3937</v>
      </c>
      <c r="B927" s="5" t="s">
        <v>3938</v>
      </c>
      <c r="C927" s="5">
        <v>3.8149999999999999</v>
      </c>
      <c r="D927" s="5" t="s">
        <v>1638</v>
      </c>
      <c r="E927" s="5" t="s">
        <v>1918</v>
      </c>
      <c r="F927" s="5" t="s">
        <v>3936</v>
      </c>
      <c r="G927" s="5" t="s">
        <v>1650</v>
      </c>
    </row>
    <row r="928" spans="1:37" x14ac:dyDescent="0.25">
      <c r="A928" s="5" t="s">
        <v>3939</v>
      </c>
      <c r="B928" s="5" t="s">
        <v>3940</v>
      </c>
      <c r="C928" s="5">
        <v>4.4800000000000004</v>
      </c>
      <c r="D928" s="5" t="s">
        <v>1638</v>
      </c>
      <c r="E928" s="5" t="s">
        <v>2180</v>
      </c>
      <c r="F928" s="5" t="s">
        <v>3941</v>
      </c>
      <c r="G928" s="5" t="s">
        <v>1650</v>
      </c>
    </row>
    <row r="929" spans="1:76" x14ac:dyDescent="0.25">
      <c r="A929" s="5" t="s">
        <v>412</v>
      </c>
      <c r="B929" s="5" t="s">
        <v>415</v>
      </c>
      <c r="C929" s="5">
        <v>4.4800000000000004</v>
      </c>
      <c r="D929" s="5" t="s">
        <v>1638</v>
      </c>
      <c r="E929" s="5" t="s">
        <v>2180</v>
      </c>
      <c r="F929" s="5" t="s">
        <v>3941</v>
      </c>
      <c r="G929" s="5" t="s">
        <v>1650</v>
      </c>
    </row>
    <row r="930" spans="1:76" x14ac:dyDescent="0.25">
      <c r="A930" s="5" t="s">
        <v>4623</v>
      </c>
      <c r="B930" s="5" t="s">
        <v>4626</v>
      </c>
      <c r="C930" s="5" t="s">
        <v>1682</v>
      </c>
      <c r="D930" s="5" t="s">
        <v>1682</v>
      </c>
      <c r="E930" s="5" t="s">
        <v>1682</v>
      </c>
      <c r="F930" s="5" t="s">
        <v>1682</v>
      </c>
      <c r="G930" s="5" t="s">
        <v>1650</v>
      </c>
    </row>
    <row r="931" spans="1:76" x14ac:dyDescent="0.25">
      <c r="A931" s="5" t="s">
        <v>3942</v>
      </c>
      <c r="B931" s="5" t="s">
        <v>3943</v>
      </c>
      <c r="C931" s="5">
        <v>11.127000000000001</v>
      </c>
      <c r="D931" s="5" t="s">
        <v>1638</v>
      </c>
      <c r="E931" s="5" t="s">
        <v>2180</v>
      </c>
      <c r="F931" s="5" t="s">
        <v>3944</v>
      </c>
      <c r="G931" s="5" t="s">
        <v>1592</v>
      </c>
    </row>
    <row r="932" spans="1:76" x14ac:dyDescent="0.25">
      <c r="A932" s="5" t="s">
        <v>136</v>
      </c>
      <c r="B932" s="5" t="s">
        <v>139</v>
      </c>
      <c r="C932" s="5">
        <v>0.80400000000000005</v>
      </c>
      <c r="D932" s="5" t="s">
        <v>1653</v>
      </c>
      <c r="E932" s="5" t="s">
        <v>2477</v>
      </c>
      <c r="F932" s="5" t="s">
        <v>4287</v>
      </c>
      <c r="G932" s="9" t="s">
        <v>1650</v>
      </c>
      <c r="BU932" s="7"/>
      <c r="BV932" s="7"/>
      <c r="BW932" s="7"/>
      <c r="BX932" s="7"/>
    </row>
    <row r="933" spans="1:76" x14ac:dyDescent="0.25">
      <c r="A933" s="5" t="s">
        <v>3945</v>
      </c>
      <c r="B933" s="5" t="s">
        <v>3946</v>
      </c>
      <c r="C933" s="5">
        <v>2.4809999999999999</v>
      </c>
      <c r="D933" s="5" t="s">
        <v>1670</v>
      </c>
      <c r="E933" s="5" t="s">
        <v>2461</v>
      </c>
      <c r="F933" s="5" t="s">
        <v>3947</v>
      </c>
      <c r="G933" s="5" t="s">
        <v>1650</v>
      </c>
      <c r="BU933" s="7"/>
      <c r="BV933" s="7"/>
      <c r="BW933" s="7"/>
      <c r="BX933" s="7"/>
    </row>
    <row r="934" spans="1:76" x14ac:dyDescent="0.25">
      <c r="A934" s="5" t="s">
        <v>3948</v>
      </c>
      <c r="B934" s="5" t="s">
        <v>3949</v>
      </c>
      <c r="C934" s="5">
        <v>2.7589999999999999</v>
      </c>
      <c r="D934" s="5" t="s">
        <v>1638</v>
      </c>
      <c r="E934" s="5" t="s">
        <v>2143</v>
      </c>
      <c r="F934" s="5" t="s">
        <v>3950</v>
      </c>
      <c r="G934" s="5" t="s">
        <v>1650</v>
      </c>
      <c r="BU934" s="7"/>
      <c r="BV934" s="7"/>
      <c r="BW934" s="7"/>
      <c r="BX934" s="7"/>
    </row>
    <row r="935" spans="1:76" x14ac:dyDescent="0.25">
      <c r="A935" s="5" t="s">
        <v>3951</v>
      </c>
      <c r="B935" s="5" t="s">
        <v>3952</v>
      </c>
      <c r="C935" s="5">
        <v>3.7839999999999998</v>
      </c>
      <c r="D935" s="5" t="s">
        <v>1638</v>
      </c>
      <c r="E935" s="5" t="s">
        <v>2295</v>
      </c>
      <c r="F935" s="5" t="s">
        <v>3953</v>
      </c>
      <c r="G935" s="5" t="s">
        <v>1650</v>
      </c>
    </row>
    <row r="936" spans="1:76" x14ac:dyDescent="0.25">
      <c r="A936" s="5" t="s">
        <v>3954</v>
      </c>
      <c r="B936" s="5" t="s">
        <v>3955</v>
      </c>
      <c r="C936" s="5">
        <v>6.1</v>
      </c>
      <c r="D936" s="5" t="s">
        <v>1638</v>
      </c>
      <c r="E936" s="5" t="s">
        <v>1785</v>
      </c>
      <c r="F936" s="5" t="s">
        <v>3956</v>
      </c>
      <c r="G936" s="5" t="s">
        <v>1592</v>
      </c>
    </row>
    <row r="937" spans="1:76" x14ac:dyDescent="0.25">
      <c r="A937" s="5" t="s">
        <v>3957</v>
      </c>
      <c r="B937" s="5" t="s">
        <v>3958</v>
      </c>
      <c r="C937" s="5">
        <v>3.8340000000000001</v>
      </c>
      <c r="D937" s="5" t="s">
        <v>1638</v>
      </c>
      <c r="E937" s="5" t="s">
        <v>1678</v>
      </c>
      <c r="F937" s="5" t="s">
        <v>3959</v>
      </c>
      <c r="G937" s="5" t="s">
        <v>1592</v>
      </c>
    </row>
    <row r="938" spans="1:76" x14ac:dyDescent="0.25">
      <c r="A938" s="5" t="s">
        <v>450</v>
      </c>
      <c r="B938" s="5" t="s">
        <v>453</v>
      </c>
      <c r="C938" s="5">
        <v>2.806</v>
      </c>
      <c r="D938" s="5" t="s">
        <v>1638</v>
      </c>
      <c r="E938" s="5" t="s">
        <v>3518</v>
      </c>
      <c r="F938" s="5" t="s">
        <v>3960</v>
      </c>
      <c r="G938" s="5" t="s">
        <v>1650</v>
      </c>
    </row>
    <row r="939" spans="1:76" x14ac:dyDescent="0.25">
      <c r="A939" s="5" t="s">
        <v>3961</v>
      </c>
      <c r="B939" s="5" t="s">
        <v>3962</v>
      </c>
      <c r="C939" s="5">
        <v>6.6079999999999997</v>
      </c>
      <c r="D939" s="5" t="s">
        <v>1638</v>
      </c>
      <c r="E939" s="5" t="s">
        <v>3963</v>
      </c>
      <c r="F939" s="5" t="s">
        <v>3964</v>
      </c>
      <c r="G939" s="5" t="s">
        <v>1592</v>
      </c>
    </row>
    <row r="940" spans="1:76" x14ac:dyDescent="0.25">
      <c r="A940" s="5" t="s">
        <v>3965</v>
      </c>
      <c r="B940" s="5" t="s">
        <v>3966</v>
      </c>
      <c r="C940" s="5">
        <v>6.6079999999999997</v>
      </c>
      <c r="D940" s="5" t="s">
        <v>1638</v>
      </c>
      <c r="E940" s="5" t="s">
        <v>3963</v>
      </c>
      <c r="F940" s="5" t="s">
        <v>3964</v>
      </c>
      <c r="G940" s="5" t="s">
        <v>1592</v>
      </c>
    </row>
    <row r="941" spans="1:76" x14ac:dyDescent="0.25">
      <c r="A941" s="5" t="s">
        <v>3967</v>
      </c>
      <c r="B941" s="5" t="s">
        <v>3968</v>
      </c>
      <c r="C941" s="5">
        <v>1.7849999999999999</v>
      </c>
      <c r="D941" s="5" t="s">
        <v>1647</v>
      </c>
      <c r="E941" s="5" t="s">
        <v>3969</v>
      </c>
      <c r="F941" s="5" t="s">
        <v>3970</v>
      </c>
      <c r="G941" s="5" t="s">
        <v>1650</v>
      </c>
    </row>
    <row r="942" spans="1:76" x14ac:dyDescent="0.25">
      <c r="A942" s="5" t="s">
        <v>3971</v>
      </c>
      <c r="B942" s="5" t="s">
        <v>3972</v>
      </c>
      <c r="C942" s="5">
        <v>1.381</v>
      </c>
      <c r="D942" s="5" t="s">
        <v>1670</v>
      </c>
      <c r="E942" s="5" t="s">
        <v>2731</v>
      </c>
      <c r="F942" s="5" t="s">
        <v>3973</v>
      </c>
      <c r="G942" s="5" t="s">
        <v>1650</v>
      </c>
    </row>
    <row r="943" spans="1:76" x14ac:dyDescent="0.25">
      <c r="A943" s="5" t="s">
        <v>3974</v>
      </c>
      <c r="B943" s="5" t="s">
        <v>3975</v>
      </c>
      <c r="C943" s="5">
        <v>9.6609999999999996</v>
      </c>
      <c r="D943" s="5" t="s">
        <v>1638</v>
      </c>
      <c r="E943" s="5" t="s">
        <v>3518</v>
      </c>
      <c r="F943" s="5" t="s">
        <v>3976</v>
      </c>
      <c r="G943" s="5" t="s">
        <v>1592</v>
      </c>
    </row>
    <row r="944" spans="1:76" x14ac:dyDescent="0.25">
      <c r="A944" s="5" t="s">
        <v>919</v>
      </c>
      <c r="B944" s="5" t="s">
        <v>922</v>
      </c>
      <c r="C944" s="5">
        <v>9.6609999999999996</v>
      </c>
      <c r="D944" s="5" t="s">
        <v>1638</v>
      </c>
      <c r="E944" s="5" t="s">
        <v>3518</v>
      </c>
      <c r="F944" s="5" t="s">
        <v>3976</v>
      </c>
      <c r="G944" s="5" t="s">
        <v>1592</v>
      </c>
    </row>
    <row r="945" spans="1:37" x14ac:dyDescent="0.25">
      <c r="A945" s="5" t="s">
        <v>3977</v>
      </c>
      <c r="B945" s="5" t="s">
        <v>3978</v>
      </c>
      <c r="C945" s="5">
        <v>2.653</v>
      </c>
      <c r="D945" s="5" t="s">
        <v>1670</v>
      </c>
      <c r="E945" s="5" t="s">
        <v>2024</v>
      </c>
      <c r="F945" s="5" t="s">
        <v>3979</v>
      </c>
      <c r="G945" s="9" t="s">
        <v>1650</v>
      </c>
    </row>
    <row r="946" spans="1:37" x14ac:dyDescent="0.25">
      <c r="A946" s="5" t="s">
        <v>3980</v>
      </c>
      <c r="B946" s="5" t="s">
        <v>3981</v>
      </c>
      <c r="C946" s="5">
        <v>2.653</v>
      </c>
      <c r="D946" s="5" t="s">
        <v>1670</v>
      </c>
      <c r="E946" s="5" t="s">
        <v>2024</v>
      </c>
      <c r="F946" s="5" t="s">
        <v>3979</v>
      </c>
      <c r="G946" s="9" t="s">
        <v>1650</v>
      </c>
    </row>
    <row r="947" spans="1:37" x14ac:dyDescent="0.25">
      <c r="A947" s="5" t="s">
        <v>3982</v>
      </c>
      <c r="B947" s="5" t="s">
        <v>3983</v>
      </c>
      <c r="C947" s="5">
        <v>2.528</v>
      </c>
      <c r="D947" s="5" t="s">
        <v>1647</v>
      </c>
      <c r="E947" s="5" t="s">
        <v>2666</v>
      </c>
      <c r="F947" s="5" t="s">
        <v>3984</v>
      </c>
      <c r="G947" s="5" t="s">
        <v>1650</v>
      </c>
    </row>
    <row r="948" spans="1:37" x14ac:dyDescent="0.25">
      <c r="A948" s="5" t="s">
        <v>3985</v>
      </c>
      <c r="B948" s="5" t="s">
        <v>3986</v>
      </c>
      <c r="C948" s="5">
        <v>1.5</v>
      </c>
      <c r="D948" s="5" t="s">
        <v>1670</v>
      </c>
      <c r="E948" s="5" t="s">
        <v>1849</v>
      </c>
      <c r="F948" s="5" t="s">
        <v>3987</v>
      </c>
      <c r="G948" s="5" t="s">
        <v>1650</v>
      </c>
    </row>
    <row r="949" spans="1:37" x14ac:dyDescent="0.25">
      <c r="A949" s="5" t="s">
        <v>3988</v>
      </c>
      <c r="B949" s="5" t="s">
        <v>3989</v>
      </c>
      <c r="C949" s="5">
        <v>3.0950000000000002</v>
      </c>
      <c r="D949" s="5" t="s">
        <v>1638</v>
      </c>
      <c r="E949" s="5" t="s">
        <v>3990</v>
      </c>
      <c r="F949" s="5" t="s">
        <v>3991</v>
      </c>
      <c r="G949" s="5" t="s">
        <v>1650</v>
      </c>
    </row>
    <row r="950" spans="1:37" x14ac:dyDescent="0.25">
      <c r="A950" s="5" t="s">
        <v>3992</v>
      </c>
      <c r="B950" s="5" t="s">
        <v>3993</v>
      </c>
      <c r="C950" s="5">
        <v>2.1779999999999999</v>
      </c>
      <c r="D950" s="5" t="s">
        <v>1670</v>
      </c>
      <c r="E950" s="5" t="s">
        <v>1764</v>
      </c>
      <c r="F950" s="5" t="s">
        <v>3994</v>
      </c>
      <c r="G950" s="5" t="s">
        <v>1650</v>
      </c>
    </row>
    <row r="951" spans="1:37" x14ac:dyDescent="0.25">
      <c r="A951" s="5" t="s">
        <v>3995</v>
      </c>
      <c r="B951" s="5" t="s">
        <v>3996</v>
      </c>
      <c r="C951" s="5">
        <v>2.5249999999999999</v>
      </c>
      <c r="D951" s="5" t="s">
        <v>1647</v>
      </c>
      <c r="E951" s="5" t="s">
        <v>1918</v>
      </c>
      <c r="F951" s="5" t="s">
        <v>4313</v>
      </c>
      <c r="G951" s="5" t="s">
        <v>1650</v>
      </c>
    </row>
    <row r="952" spans="1:37" x14ac:dyDescent="0.25">
      <c r="A952" s="5" t="s">
        <v>837</v>
      </c>
      <c r="B952" s="5" t="s">
        <v>840</v>
      </c>
      <c r="C952" s="5">
        <v>2.5249999999999999</v>
      </c>
      <c r="D952" s="5" t="s">
        <v>1647</v>
      </c>
      <c r="E952" s="5" t="s">
        <v>1918</v>
      </c>
      <c r="F952" s="5" t="s">
        <v>4313</v>
      </c>
      <c r="G952" s="5" t="s">
        <v>1650</v>
      </c>
    </row>
    <row r="953" spans="1:37" x14ac:dyDescent="0.25">
      <c r="A953" s="5" t="s">
        <v>3997</v>
      </c>
      <c r="B953" s="5" t="s">
        <v>3998</v>
      </c>
      <c r="C953" s="5">
        <v>2.3439999999999999</v>
      </c>
      <c r="D953" s="5" t="s">
        <v>1647</v>
      </c>
      <c r="E953" s="5" t="s">
        <v>3182</v>
      </c>
      <c r="F953" s="5" t="s">
        <v>3999</v>
      </c>
      <c r="G953" s="5" t="s">
        <v>1650</v>
      </c>
    </row>
    <row r="954" spans="1:37" x14ac:dyDescent="0.25">
      <c r="A954" s="5" t="s">
        <v>4000</v>
      </c>
      <c r="B954" s="5" t="s">
        <v>4001</v>
      </c>
      <c r="C954" s="5" t="s">
        <v>1682</v>
      </c>
      <c r="D954" s="5" t="s">
        <v>1682</v>
      </c>
      <c r="E954" s="5" t="s">
        <v>1682</v>
      </c>
      <c r="F954" s="5" t="s">
        <v>1682</v>
      </c>
      <c r="G954" s="5" t="s">
        <v>1650</v>
      </c>
    </row>
    <row r="955" spans="1:37" x14ac:dyDescent="0.25">
      <c r="A955" s="5" t="s">
        <v>143</v>
      </c>
      <c r="B955" s="5" t="s">
        <v>146</v>
      </c>
      <c r="C955" s="5">
        <v>6.3369999999999997</v>
      </c>
      <c r="D955" s="5" t="s">
        <v>1638</v>
      </c>
      <c r="E955" s="5" t="s">
        <v>2016</v>
      </c>
      <c r="F955" s="5" t="s">
        <v>4002</v>
      </c>
      <c r="G955" s="5" t="s">
        <v>1650</v>
      </c>
    </row>
    <row r="956" spans="1:37" x14ac:dyDescent="0.25">
      <c r="A956" s="5" t="s">
        <v>4003</v>
      </c>
      <c r="B956" s="5" t="s">
        <v>4004</v>
      </c>
      <c r="C956" s="5">
        <v>2.6560000000000001</v>
      </c>
      <c r="D956" s="5" t="s">
        <v>1647</v>
      </c>
      <c r="E956" s="5" t="s">
        <v>4005</v>
      </c>
      <c r="F956" s="5" t="s">
        <v>4006</v>
      </c>
      <c r="G956" s="5" t="s">
        <v>1650</v>
      </c>
    </row>
    <row r="957" spans="1:37" x14ac:dyDescent="0.25">
      <c r="A957" s="5" t="s">
        <v>76</v>
      </c>
      <c r="B957" s="5" t="s">
        <v>79</v>
      </c>
      <c r="C957" s="5">
        <v>2.7719999999999998</v>
      </c>
      <c r="D957" s="5" t="s">
        <v>1647</v>
      </c>
      <c r="E957" s="5" t="s">
        <v>2107</v>
      </c>
      <c r="F957" s="5" t="s">
        <v>3683</v>
      </c>
      <c r="G957" s="5" t="s">
        <v>1650</v>
      </c>
    </row>
    <row r="958" spans="1:37" x14ac:dyDescent="0.25">
      <c r="A958" s="5" t="s">
        <v>4007</v>
      </c>
      <c r="B958" s="5" t="s">
        <v>4008</v>
      </c>
      <c r="C958" s="5">
        <v>2.7719999999999998</v>
      </c>
      <c r="D958" s="5" t="s">
        <v>1647</v>
      </c>
      <c r="E958" s="5" t="s">
        <v>2107</v>
      </c>
      <c r="F958" s="5" t="s">
        <v>3683</v>
      </c>
      <c r="G958" s="5" t="s">
        <v>1650</v>
      </c>
      <c r="AK958" s="8"/>
    </row>
    <row r="959" spans="1:37" x14ac:dyDescent="0.25">
      <c r="A959" s="5" t="s">
        <v>4009</v>
      </c>
      <c r="B959" s="5" t="s">
        <v>4010</v>
      </c>
      <c r="C959" s="5">
        <v>1.7330000000000001</v>
      </c>
      <c r="D959" s="5" t="s">
        <v>1653</v>
      </c>
      <c r="E959" s="5" t="s">
        <v>1824</v>
      </c>
      <c r="F959" s="5" t="s">
        <v>4011</v>
      </c>
      <c r="G959" s="5" t="s">
        <v>1650</v>
      </c>
    </row>
    <row r="960" spans="1:37" x14ac:dyDescent="0.25">
      <c r="A960" s="5" t="s">
        <v>4012</v>
      </c>
      <c r="B960" s="5" t="s">
        <v>4013</v>
      </c>
      <c r="C960" s="5" t="s">
        <v>1682</v>
      </c>
      <c r="D960" s="5" t="s">
        <v>1682</v>
      </c>
      <c r="E960" s="5" t="s">
        <v>1682</v>
      </c>
      <c r="F960" s="5" t="s">
        <v>1682</v>
      </c>
      <c r="G960" s="5" t="s">
        <v>1650</v>
      </c>
    </row>
    <row r="961" spans="1:72" x14ac:dyDescent="0.25">
      <c r="A961" s="5" t="s">
        <v>4014</v>
      </c>
      <c r="B961" s="5" t="s">
        <v>4015</v>
      </c>
      <c r="C961" s="5">
        <v>1.66</v>
      </c>
      <c r="D961" s="5" t="s">
        <v>1670</v>
      </c>
      <c r="E961" s="5" t="s">
        <v>1819</v>
      </c>
      <c r="F961" s="5" t="s">
        <v>4016</v>
      </c>
      <c r="G961" s="5" t="s">
        <v>1650</v>
      </c>
    </row>
    <row r="962" spans="1:72" x14ac:dyDescent="0.25">
      <c r="A962" s="5" t="s">
        <v>4017</v>
      </c>
      <c r="B962" s="5" t="s">
        <v>4018</v>
      </c>
      <c r="C962" s="5">
        <v>3.8410000000000002</v>
      </c>
      <c r="D962" s="5" t="s">
        <v>1638</v>
      </c>
      <c r="E962" s="5" t="s">
        <v>2107</v>
      </c>
      <c r="F962" s="5" t="s">
        <v>4019</v>
      </c>
      <c r="G962" s="5" t="s">
        <v>1650</v>
      </c>
    </row>
    <row r="963" spans="1:72" x14ac:dyDescent="0.25">
      <c r="A963" s="5" t="s">
        <v>4020</v>
      </c>
      <c r="B963" s="5" t="s">
        <v>4021</v>
      </c>
      <c r="C963" s="5">
        <v>5.23</v>
      </c>
      <c r="D963" s="5" t="s">
        <v>1638</v>
      </c>
      <c r="E963" s="5" t="s">
        <v>2515</v>
      </c>
      <c r="F963" s="5" t="s">
        <v>4022</v>
      </c>
      <c r="G963" s="5" t="s">
        <v>1592</v>
      </c>
    </row>
    <row r="964" spans="1:72" x14ac:dyDescent="0.25">
      <c r="A964" s="5" t="s">
        <v>585</v>
      </c>
      <c r="B964" s="5" t="s">
        <v>588</v>
      </c>
      <c r="C964" s="5" t="s">
        <v>1682</v>
      </c>
      <c r="D964" s="5" t="s">
        <v>1682</v>
      </c>
      <c r="E964" s="5" t="s">
        <v>1682</v>
      </c>
      <c r="F964" s="5" t="s">
        <v>1682</v>
      </c>
      <c r="G964" s="5" t="s">
        <v>1650</v>
      </c>
    </row>
    <row r="965" spans="1:72" x14ac:dyDescent="0.25">
      <c r="A965" s="5" t="s">
        <v>4023</v>
      </c>
      <c r="B965" s="5" t="s">
        <v>4024</v>
      </c>
      <c r="C965" s="5" t="s">
        <v>1682</v>
      </c>
      <c r="D965" s="5" t="s">
        <v>1682</v>
      </c>
      <c r="E965" s="5" t="s">
        <v>1682</v>
      </c>
      <c r="F965" s="5" t="s">
        <v>1682</v>
      </c>
      <c r="G965" s="5" t="s">
        <v>1650</v>
      </c>
      <c r="N965" s="8"/>
    </row>
    <row r="966" spans="1:72" x14ac:dyDescent="0.25">
      <c r="A966" s="5" t="s">
        <v>4025</v>
      </c>
      <c r="B966" s="5" t="s">
        <v>4026</v>
      </c>
      <c r="C966" s="5">
        <v>1.917</v>
      </c>
      <c r="D966" s="5" t="s">
        <v>1670</v>
      </c>
      <c r="E966" s="5" t="s">
        <v>1851</v>
      </c>
      <c r="F966" s="5" t="s">
        <v>4027</v>
      </c>
      <c r="G966" s="5" t="s">
        <v>1650</v>
      </c>
      <c r="BQ966" s="7"/>
      <c r="BR966" s="7"/>
      <c r="BS966" s="7"/>
      <c r="BT966" s="7"/>
    </row>
    <row r="967" spans="1:72" x14ac:dyDescent="0.25">
      <c r="A967" s="5" t="s">
        <v>4028</v>
      </c>
      <c r="B967" s="5" t="s">
        <v>4029</v>
      </c>
      <c r="C967" s="5">
        <v>4.8170000000000002</v>
      </c>
      <c r="D967" s="5" t="s">
        <v>1638</v>
      </c>
      <c r="E967" s="5" t="s">
        <v>2461</v>
      </c>
      <c r="F967" s="5" t="s">
        <v>4030</v>
      </c>
      <c r="G967" s="5" t="s">
        <v>1650</v>
      </c>
      <c r="BQ967" s="7"/>
      <c r="BR967" s="7"/>
      <c r="BS967" s="7"/>
      <c r="BT967" s="7"/>
    </row>
    <row r="968" spans="1:72" x14ac:dyDescent="0.25">
      <c r="A968" s="5" t="s">
        <v>4031</v>
      </c>
      <c r="B968" s="5" t="s">
        <v>4032</v>
      </c>
      <c r="C968" s="5" t="s">
        <v>1682</v>
      </c>
      <c r="D968" s="5" t="s">
        <v>1682</v>
      </c>
      <c r="E968" s="5" t="s">
        <v>1682</v>
      </c>
      <c r="F968" s="5" t="s">
        <v>1682</v>
      </c>
      <c r="G968" s="5" t="s">
        <v>1650</v>
      </c>
      <c r="BQ968" s="7"/>
      <c r="BR968" s="7"/>
      <c r="BS968" s="7"/>
      <c r="BT968" s="7"/>
    </row>
    <row r="969" spans="1:72" x14ac:dyDescent="0.25">
      <c r="A969" s="5" t="s">
        <v>4033</v>
      </c>
      <c r="B969" s="5" t="s">
        <v>4034</v>
      </c>
      <c r="C969" s="5">
        <v>0.90300000000000002</v>
      </c>
      <c r="D969" s="5" t="s">
        <v>1653</v>
      </c>
      <c r="E969" s="5" t="s">
        <v>1836</v>
      </c>
      <c r="F969" s="5" t="s">
        <v>4035</v>
      </c>
      <c r="G969" s="5" t="s">
        <v>1650</v>
      </c>
    </row>
    <row r="970" spans="1:72" x14ac:dyDescent="0.25">
      <c r="A970" s="5" t="s">
        <v>4036</v>
      </c>
      <c r="B970" s="5" t="s">
        <v>4037</v>
      </c>
      <c r="C970" s="5" t="s">
        <v>1682</v>
      </c>
      <c r="D970" s="5" t="s">
        <v>1682</v>
      </c>
      <c r="E970" s="5" t="s">
        <v>1682</v>
      </c>
      <c r="F970" s="5" t="s">
        <v>1682</v>
      </c>
      <c r="G970" s="5" t="s">
        <v>1650</v>
      </c>
    </row>
    <row r="971" spans="1:72" x14ac:dyDescent="0.25">
      <c r="A971" s="7" t="s">
        <v>4038</v>
      </c>
      <c r="B971" s="7" t="s">
        <v>4039</v>
      </c>
      <c r="C971" s="7">
        <v>0.19600000000000001</v>
      </c>
      <c r="D971" s="7" t="s">
        <v>1653</v>
      </c>
      <c r="E971" s="7" t="s">
        <v>4040</v>
      </c>
      <c r="F971" s="7" t="s">
        <v>4041</v>
      </c>
      <c r="G971" s="7" t="s">
        <v>1650</v>
      </c>
      <c r="H971" s="7"/>
      <c r="I971" s="7"/>
      <c r="J971" s="7"/>
      <c r="K971" s="7"/>
      <c r="L971" s="7"/>
      <c r="M971" s="7"/>
      <c r="N971" s="7"/>
      <c r="O971" s="7"/>
      <c r="P971" s="7"/>
      <c r="Q971" s="7"/>
      <c r="R971" s="7"/>
      <c r="S971" s="7"/>
    </row>
    <row r="972" spans="1:72" x14ac:dyDescent="0.25">
      <c r="A972" s="5" t="s">
        <v>4042</v>
      </c>
      <c r="B972" s="5" t="s">
        <v>4043</v>
      </c>
      <c r="C972" s="5">
        <v>0.97099999999999997</v>
      </c>
      <c r="D972" s="5" t="s">
        <v>1670</v>
      </c>
      <c r="E972" s="5" t="s">
        <v>2797</v>
      </c>
      <c r="F972" s="5" t="s">
        <v>4044</v>
      </c>
      <c r="G972" s="5" t="s">
        <v>1650</v>
      </c>
    </row>
    <row r="973" spans="1:72" x14ac:dyDescent="0.25">
      <c r="A973" s="5" t="s">
        <v>4045</v>
      </c>
      <c r="B973" s="5" t="s">
        <v>4046</v>
      </c>
      <c r="C973" s="5">
        <v>0.97099999999999997</v>
      </c>
      <c r="D973" s="5" t="s">
        <v>1670</v>
      </c>
      <c r="E973" s="5" t="s">
        <v>2797</v>
      </c>
      <c r="F973" s="5" t="s">
        <v>4044</v>
      </c>
      <c r="G973" s="5" t="s">
        <v>1650</v>
      </c>
    </row>
    <row r="974" spans="1:72" x14ac:dyDescent="0.25">
      <c r="A974" s="5" t="s">
        <v>4047</v>
      </c>
      <c r="B974" s="5" t="s">
        <v>4048</v>
      </c>
      <c r="C974" s="5" t="s">
        <v>1682</v>
      </c>
      <c r="D974" s="5" t="s">
        <v>1682</v>
      </c>
      <c r="E974" s="5" t="s">
        <v>1682</v>
      </c>
      <c r="F974" s="5" t="s">
        <v>1682</v>
      </c>
      <c r="G974" s="5" t="s">
        <v>1650</v>
      </c>
    </row>
    <row r="975" spans="1:72" x14ac:dyDescent="0.25">
      <c r="A975" s="5" t="s">
        <v>4049</v>
      </c>
      <c r="B975" s="5" t="s">
        <v>4050</v>
      </c>
      <c r="C975" s="5" t="s">
        <v>1682</v>
      </c>
      <c r="D975" s="5" t="s">
        <v>1682</v>
      </c>
      <c r="E975" s="5" t="s">
        <v>1682</v>
      </c>
      <c r="F975" s="5" t="s">
        <v>1682</v>
      </c>
      <c r="G975" s="5" t="s">
        <v>1650</v>
      </c>
    </row>
    <row r="976" spans="1:72" x14ac:dyDescent="0.25">
      <c r="A976" s="5" t="s">
        <v>4051</v>
      </c>
      <c r="B976" s="5" t="s">
        <v>4052</v>
      </c>
      <c r="C976" s="5" t="s">
        <v>1682</v>
      </c>
      <c r="D976" s="5" t="s">
        <v>1682</v>
      </c>
      <c r="E976" s="5" t="s">
        <v>1682</v>
      </c>
      <c r="F976" s="5" t="s">
        <v>1682</v>
      </c>
      <c r="G976" s="5" t="s">
        <v>1650</v>
      </c>
    </row>
    <row r="977" spans="1:14" x14ac:dyDescent="0.25">
      <c r="A977" s="5" t="s">
        <v>50</v>
      </c>
      <c r="B977" s="5" t="s">
        <v>53</v>
      </c>
      <c r="C977" s="5">
        <v>0.74299999999999999</v>
      </c>
      <c r="D977" s="5" t="s">
        <v>1653</v>
      </c>
      <c r="E977" s="5" t="s">
        <v>2098</v>
      </c>
      <c r="F977" s="5" t="s">
        <v>4053</v>
      </c>
      <c r="G977" s="5" t="s">
        <v>1650</v>
      </c>
    </row>
    <row r="978" spans="1:14" x14ac:dyDescent="0.25">
      <c r="A978" s="5" t="s">
        <v>4054</v>
      </c>
      <c r="B978" s="5" t="s">
        <v>4055</v>
      </c>
      <c r="C978" s="5">
        <v>2.2269999999999999</v>
      </c>
      <c r="D978" s="5" t="s">
        <v>1670</v>
      </c>
      <c r="E978" s="5" t="s">
        <v>4056</v>
      </c>
      <c r="F978" s="5" t="s">
        <v>4057</v>
      </c>
      <c r="G978" s="5" t="s">
        <v>1650</v>
      </c>
    </row>
    <row r="979" spans="1:14" x14ac:dyDescent="0.25">
      <c r="A979" s="5" t="s">
        <v>1622</v>
      </c>
      <c r="B979" s="5" t="s">
        <v>1625</v>
      </c>
      <c r="C979" s="5" t="s">
        <v>1682</v>
      </c>
      <c r="D979" s="5" t="s">
        <v>1682</v>
      </c>
      <c r="E979" s="5" t="s">
        <v>1682</v>
      </c>
      <c r="F979" s="5" t="s">
        <v>1682</v>
      </c>
      <c r="G979" s="5" t="s">
        <v>1650</v>
      </c>
    </row>
    <row r="980" spans="1:14" x14ac:dyDescent="0.25">
      <c r="A980" s="5" t="s">
        <v>197</v>
      </c>
      <c r="B980" s="5" t="s">
        <v>201</v>
      </c>
      <c r="C980" s="5">
        <v>4.4850000000000003</v>
      </c>
      <c r="D980" s="5" t="s">
        <v>1647</v>
      </c>
      <c r="E980" s="5" t="s">
        <v>1757</v>
      </c>
      <c r="F980" s="5" t="s">
        <v>4058</v>
      </c>
      <c r="G980" s="5" t="s">
        <v>1650</v>
      </c>
    </row>
    <row r="981" spans="1:14" x14ac:dyDescent="0.25">
      <c r="A981" s="5" t="s">
        <v>4059</v>
      </c>
      <c r="B981" s="5" t="s">
        <v>279</v>
      </c>
      <c r="C981" s="5">
        <v>4.4850000000000003</v>
      </c>
      <c r="D981" s="5" t="s">
        <v>1647</v>
      </c>
      <c r="E981" s="5" t="s">
        <v>1757</v>
      </c>
      <c r="F981" s="5" t="s">
        <v>4058</v>
      </c>
      <c r="G981" s="5" t="s">
        <v>1650</v>
      </c>
    </row>
    <row r="982" spans="1:14" x14ac:dyDescent="0.25">
      <c r="A982" s="5" t="s">
        <v>4060</v>
      </c>
      <c r="B982" s="5" t="s">
        <v>4061</v>
      </c>
      <c r="C982" s="5" t="s">
        <v>1682</v>
      </c>
      <c r="D982" s="5" t="s">
        <v>1682</v>
      </c>
      <c r="E982" s="5" t="s">
        <v>1682</v>
      </c>
      <c r="F982" s="5" t="s">
        <v>1682</v>
      </c>
      <c r="G982" s="5" t="s">
        <v>1650</v>
      </c>
    </row>
    <row r="983" spans="1:14" x14ac:dyDescent="0.25">
      <c r="A983" s="5" t="s">
        <v>4062</v>
      </c>
      <c r="B983" s="5" t="s">
        <v>4063</v>
      </c>
      <c r="C983" s="5" t="s">
        <v>1682</v>
      </c>
      <c r="D983" s="5" t="s">
        <v>1682</v>
      </c>
      <c r="E983" s="5" t="s">
        <v>1682</v>
      </c>
      <c r="F983" s="5" t="s">
        <v>1682</v>
      </c>
      <c r="G983" s="5" t="s">
        <v>1650</v>
      </c>
    </row>
    <row r="984" spans="1:14" x14ac:dyDescent="0.25">
      <c r="A984" s="5" t="s">
        <v>4064</v>
      </c>
      <c r="B984" s="5" t="s">
        <v>4065</v>
      </c>
      <c r="C984" s="5">
        <v>1.401</v>
      </c>
      <c r="D984" s="5" t="s">
        <v>1653</v>
      </c>
      <c r="E984" s="5" t="s">
        <v>2812</v>
      </c>
      <c r="F984" s="5" t="s">
        <v>3039</v>
      </c>
      <c r="G984" s="5" t="s">
        <v>1650</v>
      </c>
    </row>
    <row r="985" spans="1:14" x14ac:dyDescent="0.25">
      <c r="A985" s="5" t="s">
        <v>939</v>
      </c>
      <c r="B985" s="5" t="s">
        <v>942</v>
      </c>
      <c r="C985" s="5" t="s">
        <v>1682</v>
      </c>
      <c r="D985" s="5" t="s">
        <v>1682</v>
      </c>
      <c r="E985" s="5" t="s">
        <v>1682</v>
      </c>
      <c r="F985" s="5" t="s">
        <v>1682</v>
      </c>
      <c r="G985" s="5" t="s">
        <v>1650</v>
      </c>
    </row>
    <row r="986" spans="1:14" x14ac:dyDescent="0.25">
      <c r="A986" s="5" t="s">
        <v>4066</v>
      </c>
      <c r="B986" s="5" t="s">
        <v>4067</v>
      </c>
      <c r="C986" s="5">
        <v>0.95099999999999996</v>
      </c>
      <c r="D986" s="5" t="s">
        <v>1653</v>
      </c>
      <c r="E986" s="5" t="s">
        <v>2358</v>
      </c>
      <c r="F986" s="5" t="s">
        <v>4068</v>
      </c>
      <c r="G986" s="5" t="s">
        <v>1650</v>
      </c>
    </row>
    <row r="987" spans="1:14" x14ac:dyDescent="0.25">
      <c r="A987" s="5" t="s">
        <v>4069</v>
      </c>
      <c r="B987" s="5" t="s">
        <v>4070</v>
      </c>
      <c r="C987" s="5" t="s">
        <v>1682</v>
      </c>
      <c r="D987" s="5" t="s">
        <v>1682</v>
      </c>
      <c r="E987" s="5" t="s">
        <v>1682</v>
      </c>
      <c r="F987" s="5" t="s">
        <v>1682</v>
      </c>
      <c r="G987" s="5" t="s">
        <v>1650</v>
      </c>
    </row>
    <row r="988" spans="1:14" x14ac:dyDescent="0.25">
      <c r="A988" s="5" t="s">
        <v>4071</v>
      </c>
      <c r="B988" s="5" t="s">
        <v>4072</v>
      </c>
      <c r="C988" s="5">
        <v>0.75</v>
      </c>
      <c r="D988" s="5" t="s">
        <v>1653</v>
      </c>
      <c r="E988" s="5" t="s">
        <v>2094</v>
      </c>
      <c r="F988" s="5" t="s">
        <v>4073</v>
      </c>
      <c r="G988" s="5" t="s">
        <v>1650</v>
      </c>
    </row>
    <row r="989" spans="1:14" x14ac:dyDescent="0.25">
      <c r="A989" s="5" t="s">
        <v>4074</v>
      </c>
      <c r="B989" s="5" t="s">
        <v>4075</v>
      </c>
      <c r="C989" s="5">
        <v>0.69</v>
      </c>
      <c r="D989" s="5" t="s">
        <v>1653</v>
      </c>
      <c r="E989" s="5" t="s">
        <v>3246</v>
      </c>
      <c r="F989" s="5" t="s">
        <v>4076</v>
      </c>
      <c r="G989" s="5" t="s">
        <v>1650</v>
      </c>
    </row>
    <row r="990" spans="1:14" x14ac:dyDescent="0.25">
      <c r="A990" s="5" t="s">
        <v>4077</v>
      </c>
      <c r="B990" s="5" t="s">
        <v>4078</v>
      </c>
      <c r="C990" s="5">
        <v>1.33</v>
      </c>
      <c r="D990" s="5" t="s">
        <v>1670</v>
      </c>
      <c r="E990" s="5" t="s">
        <v>4079</v>
      </c>
      <c r="F990" s="5" t="s">
        <v>4080</v>
      </c>
      <c r="G990" s="5" t="s">
        <v>1650</v>
      </c>
    </row>
    <row r="991" spans="1:14" x14ac:dyDescent="0.25">
      <c r="A991" s="5" t="s">
        <v>545</v>
      </c>
      <c r="B991" s="5" t="s">
        <v>548</v>
      </c>
      <c r="C991" s="5">
        <v>1.33</v>
      </c>
      <c r="D991" s="5" t="s">
        <v>1670</v>
      </c>
      <c r="E991" s="5" t="s">
        <v>4079</v>
      </c>
      <c r="F991" s="5" t="s">
        <v>4080</v>
      </c>
      <c r="G991" s="5" t="s">
        <v>1650</v>
      </c>
      <c r="N991" s="8"/>
    </row>
    <row r="992" spans="1:14" x14ac:dyDescent="0.25">
      <c r="A992" s="5" t="s">
        <v>4081</v>
      </c>
      <c r="B992" s="5" t="s">
        <v>4082</v>
      </c>
      <c r="C992" s="5">
        <v>0.63400000000000001</v>
      </c>
      <c r="D992" s="5" t="s">
        <v>1653</v>
      </c>
      <c r="E992" s="5" t="s">
        <v>2397</v>
      </c>
      <c r="F992" s="5" t="s">
        <v>4083</v>
      </c>
      <c r="G992" s="5" t="s">
        <v>1650</v>
      </c>
    </row>
    <row r="993" spans="1:29" x14ac:dyDescent="0.25">
      <c r="A993" s="5" t="s">
        <v>4084</v>
      </c>
      <c r="B993" s="5" t="s">
        <v>4085</v>
      </c>
      <c r="C993" s="5">
        <v>1.1950000000000001</v>
      </c>
      <c r="D993" s="5" t="s">
        <v>1653</v>
      </c>
      <c r="E993" s="5" t="s">
        <v>1757</v>
      </c>
      <c r="F993" s="5" t="s">
        <v>4086</v>
      </c>
      <c r="G993" s="5" t="s">
        <v>1650</v>
      </c>
    </row>
    <row r="994" spans="1:29" x14ac:dyDescent="0.25">
      <c r="A994" s="5" t="s">
        <v>559</v>
      </c>
      <c r="B994" s="5" t="s">
        <v>562</v>
      </c>
      <c r="C994" s="5">
        <v>4.8179999999999996</v>
      </c>
      <c r="D994" s="5" t="s">
        <v>1638</v>
      </c>
      <c r="E994" s="5" t="s">
        <v>1895</v>
      </c>
      <c r="F994" s="5" t="s">
        <v>4087</v>
      </c>
      <c r="G994" s="5" t="s">
        <v>1650</v>
      </c>
    </row>
    <row r="995" spans="1:29" x14ac:dyDescent="0.25">
      <c r="A995" s="5" t="s">
        <v>4088</v>
      </c>
      <c r="B995" s="5" t="s">
        <v>4089</v>
      </c>
      <c r="C995" s="5">
        <v>4.8179999999999996</v>
      </c>
      <c r="D995" s="5" t="s">
        <v>1638</v>
      </c>
      <c r="E995" s="5" t="s">
        <v>1895</v>
      </c>
      <c r="F995" s="5" t="s">
        <v>4087</v>
      </c>
      <c r="G995" s="5" t="s">
        <v>1650</v>
      </c>
      <c r="AC995" s="8"/>
    </row>
    <row r="996" spans="1:29" x14ac:dyDescent="0.25">
      <c r="A996" s="5" t="s">
        <v>4090</v>
      </c>
      <c r="B996" s="5" t="s">
        <v>4091</v>
      </c>
      <c r="C996" s="5" t="s">
        <v>1682</v>
      </c>
      <c r="D996" s="5" t="s">
        <v>1682</v>
      </c>
      <c r="E996" s="5" t="s">
        <v>1682</v>
      </c>
      <c r="F996" s="5" t="s">
        <v>1682</v>
      </c>
      <c r="G996" s="5" t="s">
        <v>1650</v>
      </c>
    </row>
    <row r="997" spans="1:29" x14ac:dyDescent="0.25">
      <c r="A997" s="5" t="s">
        <v>793</v>
      </c>
      <c r="B997" s="5" t="s">
        <v>796</v>
      </c>
      <c r="C997" s="5">
        <v>1.8240000000000001</v>
      </c>
      <c r="D997" s="5" t="s">
        <v>1670</v>
      </c>
      <c r="E997" s="5" t="s">
        <v>1895</v>
      </c>
      <c r="F997" s="5" t="s">
        <v>4092</v>
      </c>
      <c r="G997" s="5" t="s">
        <v>1650</v>
      </c>
    </row>
    <row r="998" spans="1:29" x14ac:dyDescent="0.25">
      <c r="A998" s="5" t="s">
        <v>4093</v>
      </c>
      <c r="B998" s="5" t="s">
        <v>4094</v>
      </c>
      <c r="C998" s="5">
        <v>1.8240000000000001</v>
      </c>
      <c r="D998" s="5" t="s">
        <v>1670</v>
      </c>
      <c r="E998" s="5" t="s">
        <v>1895</v>
      </c>
      <c r="F998" s="5" t="s">
        <v>4092</v>
      </c>
      <c r="G998" s="5" t="s">
        <v>1650</v>
      </c>
      <c r="N998" s="8"/>
    </row>
    <row r="999" spans="1:29" x14ac:dyDescent="0.25">
      <c r="A999" s="5" t="s">
        <v>4095</v>
      </c>
      <c r="B999" s="5" t="s">
        <v>4096</v>
      </c>
      <c r="C999" s="5" t="s">
        <v>1682</v>
      </c>
      <c r="D999" s="5" t="s">
        <v>1682</v>
      </c>
      <c r="E999" s="5" t="s">
        <v>1682</v>
      </c>
      <c r="F999" s="5" t="s">
        <v>1682</v>
      </c>
      <c r="G999" s="5" t="s">
        <v>1650</v>
      </c>
      <c r="AC999" s="8"/>
    </row>
    <row r="1000" spans="1:29" x14ac:dyDescent="0.25">
      <c r="A1000" s="5" t="s">
        <v>4097</v>
      </c>
      <c r="B1000" s="5" t="s">
        <v>4098</v>
      </c>
      <c r="C1000" s="5">
        <v>3.1080000000000001</v>
      </c>
      <c r="D1000" s="5" t="s">
        <v>1647</v>
      </c>
      <c r="E1000" s="5" t="s">
        <v>4099</v>
      </c>
      <c r="F1000" s="5" t="s">
        <v>4100</v>
      </c>
      <c r="G1000" s="5" t="s">
        <v>1650</v>
      </c>
    </row>
    <row r="1001" spans="1:29" x14ac:dyDescent="0.25">
      <c r="A1001" s="5" t="s">
        <v>191</v>
      </c>
      <c r="B1001" s="5" t="s">
        <v>194</v>
      </c>
      <c r="C1001" s="5">
        <v>3.331</v>
      </c>
      <c r="D1001" s="5" t="s">
        <v>1638</v>
      </c>
      <c r="E1001" s="5" t="s">
        <v>3605</v>
      </c>
      <c r="F1001" s="5" t="s">
        <v>2364</v>
      </c>
      <c r="G1001" s="5" t="s">
        <v>1650</v>
      </c>
    </row>
    <row r="1002" spans="1:29" x14ac:dyDescent="0.25">
      <c r="A1002" s="5" t="s">
        <v>4101</v>
      </c>
      <c r="B1002" s="5" t="s">
        <v>4102</v>
      </c>
      <c r="C1002" s="5">
        <v>2.6669999999999998</v>
      </c>
      <c r="D1002" s="5" t="s">
        <v>1647</v>
      </c>
      <c r="E1002" s="5" t="s">
        <v>1895</v>
      </c>
      <c r="F1002" s="5" t="s">
        <v>4103</v>
      </c>
      <c r="G1002" s="5" t="s">
        <v>1650</v>
      </c>
    </row>
    <row r="1003" spans="1:29" x14ac:dyDescent="0.25">
      <c r="A1003" s="5" t="s">
        <v>4104</v>
      </c>
      <c r="B1003" s="5" t="s">
        <v>4105</v>
      </c>
      <c r="C1003" s="5">
        <v>3.9860000000000002</v>
      </c>
      <c r="D1003" s="5" t="s">
        <v>1638</v>
      </c>
      <c r="E1003" s="5" t="s">
        <v>2666</v>
      </c>
      <c r="F1003" s="5" t="s">
        <v>4106</v>
      </c>
      <c r="G1003" s="5" t="s">
        <v>1650</v>
      </c>
    </row>
    <row r="1004" spans="1:29" x14ac:dyDescent="0.25">
      <c r="A1004" s="5" t="s">
        <v>4107</v>
      </c>
      <c r="B1004" s="5" t="s">
        <v>4108</v>
      </c>
      <c r="C1004" s="5">
        <v>37.204999999999998</v>
      </c>
      <c r="D1004" s="5" t="s">
        <v>1638</v>
      </c>
      <c r="E1004" s="5" t="s">
        <v>3518</v>
      </c>
      <c r="F1004" s="5" t="s">
        <v>4109</v>
      </c>
      <c r="G1004" s="5" t="s">
        <v>1592</v>
      </c>
    </row>
    <row r="1005" spans="1:29" x14ac:dyDescent="0.25">
      <c r="A1005" s="5" t="s">
        <v>4110</v>
      </c>
      <c r="B1005" s="5" t="s">
        <v>4111</v>
      </c>
      <c r="C1005" s="5">
        <v>4.9000000000000004</v>
      </c>
      <c r="D1005" s="5" t="s">
        <v>1638</v>
      </c>
      <c r="E1005" s="5" t="s">
        <v>2533</v>
      </c>
      <c r="F1005" s="5" t="s">
        <v>4112</v>
      </c>
      <c r="G1005" s="5" t="s">
        <v>1592</v>
      </c>
    </row>
    <row r="1006" spans="1:29" x14ac:dyDescent="0.25">
      <c r="A1006" s="5" t="s">
        <v>4113</v>
      </c>
      <c r="B1006" s="5" t="s">
        <v>59</v>
      </c>
      <c r="C1006" s="5">
        <v>4.2590000000000003</v>
      </c>
      <c r="D1006" s="5" t="s">
        <v>1638</v>
      </c>
      <c r="E1006" s="5" t="s">
        <v>3518</v>
      </c>
      <c r="F1006" s="5" t="s">
        <v>4114</v>
      </c>
      <c r="G1006" s="5" t="s">
        <v>1650</v>
      </c>
    </row>
    <row r="1007" spans="1:29" x14ac:dyDescent="0.25">
      <c r="A1007" s="5" t="s">
        <v>281</v>
      </c>
      <c r="B1007" s="5" t="s">
        <v>285</v>
      </c>
      <c r="C1007" s="5" t="s">
        <v>1682</v>
      </c>
      <c r="D1007" s="5" t="s">
        <v>1682</v>
      </c>
      <c r="E1007" s="5" t="s">
        <v>1682</v>
      </c>
      <c r="F1007" s="5" t="s">
        <v>1682</v>
      </c>
      <c r="G1007" s="5" t="s">
        <v>1650</v>
      </c>
    </row>
    <row r="1008" spans="1:29" x14ac:dyDescent="0.25">
      <c r="A1008" s="5" t="s">
        <v>4115</v>
      </c>
      <c r="B1008" s="5" t="s">
        <v>4116</v>
      </c>
      <c r="C1008" s="5">
        <v>4.4980000000000002</v>
      </c>
      <c r="D1008" s="5" t="s">
        <v>1638</v>
      </c>
      <c r="E1008" s="5" t="s">
        <v>1895</v>
      </c>
      <c r="F1008" s="5" t="s">
        <v>2013</v>
      </c>
      <c r="G1008" s="5" t="s">
        <v>1650</v>
      </c>
    </row>
    <row r="1009" spans="1:7" x14ac:dyDescent="0.25">
      <c r="A1009" s="5" t="s">
        <v>675</v>
      </c>
      <c r="B1009" s="5" t="s">
        <v>678</v>
      </c>
      <c r="C1009" s="5" t="s">
        <v>1682</v>
      </c>
      <c r="D1009" s="5" t="s">
        <v>1682</v>
      </c>
      <c r="E1009" s="5" t="s">
        <v>1682</v>
      </c>
      <c r="F1009" s="5" t="s">
        <v>1682</v>
      </c>
      <c r="G1009" s="5" t="s">
        <v>1650</v>
      </c>
    </row>
    <row r="1010" spans="1:7" x14ac:dyDescent="0.25">
      <c r="A1010" s="5" t="s">
        <v>4117</v>
      </c>
      <c r="B1010" s="5" t="s">
        <v>4118</v>
      </c>
      <c r="C1010" s="5">
        <v>3.5979999999999999</v>
      </c>
      <c r="D1010" s="5" t="s">
        <v>1638</v>
      </c>
      <c r="E1010" s="5" t="s">
        <v>1687</v>
      </c>
      <c r="F1010" s="5" t="s">
        <v>4119</v>
      </c>
      <c r="G1010" s="5" t="s">
        <v>1650</v>
      </c>
    </row>
    <row r="1011" spans="1:7" x14ac:dyDescent="0.25">
      <c r="A1011" s="5" t="s">
        <v>4120</v>
      </c>
      <c r="B1011" s="5" t="s">
        <v>4121</v>
      </c>
      <c r="C1011" s="5">
        <v>6.2119999999999997</v>
      </c>
      <c r="D1011" s="5" t="s">
        <v>1638</v>
      </c>
      <c r="E1011" s="5" t="s">
        <v>1884</v>
      </c>
      <c r="F1011" s="5" t="s">
        <v>4122</v>
      </c>
      <c r="G1011" s="5" t="s">
        <v>1650</v>
      </c>
    </row>
    <row r="1012" spans="1:7" x14ac:dyDescent="0.25">
      <c r="A1012" s="5" t="s">
        <v>4123</v>
      </c>
      <c r="B1012" s="5" t="s">
        <v>4124</v>
      </c>
      <c r="C1012" s="5">
        <v>4.923</v>
      </c>
      <c r="D1012" s="5" t="s">
        <v>1638</v>
      </c>
      <c r="E1012" s="5" t="s">
        <v>1873</v>
      </c>
      <c r="F1012" s="5" t="s">
        <v>4125</v>
      </c>
      <c r="G1012" s="5" t="s">
        <v>1650</v>
      </c>
    </row>
    <row r="1013" spans="1:7" x14ac:dyDescent="0.25">
      <c r="A1013" s="5" t="s">
        <v>4126</v>
      </c>
      <c r="B1013" s="5" t="s">
        <v>4127</v>
      </c>
      <c r="C1013" s="5">
        <v>3.391</v>
      </c>
      <c r="D1013" s="5" t="s">
        <v>1647</v>
      </c>
      <c r="E1013" s="5" t="s">
        <v>1658</v>
      </c>
      <c r="F1013" s="5" t="s">
        <v>4128</v>
      </c>
      <c r="G1013" s="5" t="s">
        <v>1650</v>
      </c>
    </row>
    <row r="1014" spans="1:7" x14ac:dyDescent="0.25">
      <c r="A1014" s="5" t="s">
        <v>4129</v>
      </c>
      <c r="B1014" s="5" t="s">
        <v>4130</v>
      </c>
      <c r="C1014" s="5">
        <v>8.9580000000000002</v>
      </c>
      <c r="D1014" s="5" t="s">
        <v>1638</v>
      </c>
      <c r="E1014" s="5" t="s">
        <v>2008</v>
      </c>
      <c r="F1014" s="5" t="s">
        <v>4131</v>
      </c>
      <c r="G1014" s="5" t="s">
        <v>1592</v>
      </c>
    </row>
    <row r="1015" spans="1:7" x14ac:dyDescent="0.25">
      <c r="A1015" s="5" t="s">
        <v>4132</v>
      </c>
      <c r="B1015" s="5" t="s">
        <v>4133</v>
      </c>
      <c r="C1015" s="5">
        <v>0.502</v>
      </c>
      <c r="D1015" s="5" t="s">
        <v>1653</v>
      </c>
      <c r="E1015" s="5" t="s">
        <v>1845</v>
      </c>
      <c r="F1015" s="5" t="s">
        <v>4134</v>
      </c>
      <c r="G1015" s="5" t="s">
        <v>1650</v>
      </c>
    </row>
    <row r="1016" spans="1:7" x14ac:dyDescent="0.25">
      <c r="A1016" s="5" t="s">
        <v>4135</v>
      </c>
      <c r="B1016" s="5" t="s">
        <v>4136</v>
      </c>
      <c r="C1016" s="5">
        <v>2.4990000000000001</v>
      </c>
      <c r="D1016" s="5" t="s">
        <v>1647</v>
      </c>
      <c r="E1016" s="5" t="s">
        <v>2114</v>
      </c>
      <c r="F1016" s="5" t="s">
        <v>4137</v>
      </c>
      <c r="G1016" s="5" t="s">
        <v>1650</v>
      </c>
    </row>
    <row r="1017" spans="1:7" x14ac:dyDescent="0.25">
      <c r="A1017" s="5" t="s">
        <v>4138</v>
      </c>
      <c r="B1017" s="5" t="s">
        <v>4139</v>
      </c>
      <c r="C1017" s="5" t="s">
        <v>1682</v>
      </c>
      <c r="D1017" s="5" t="s">
        <v>1682</v>
      </c>
      <c r="E1017" s="5" t="s">
        <v>1682</v>
      </c>
      <c r="F1017" s="5" t="s">
        <v>1682</v>
      </c>
      <c r="G1017" s="5" t="s">
        <v>1650</v>
      </c>
    </row>
    <row r="1018" spans="1:7" x14ac:dyDescent="0.25">
      <c r="A1018" s="5" t="s">
        <v>4140</v>
      </c>
      <c r="B1018" s="5" t="s">
        <v>4141</v>
      </c>
      <c r="C1018" s="5">
        <v>3.9630000000000001</v>
      </c>
      <c r="D1018" s="5" t="s">
        <v>1638</v>
      </c>
      <c r="E1018" s="5" t="s">
        <v>2445</v>
      </c>
      <c r="F1018" s="5" t="s">
        <v>4142</v>
      </c>
      <c r="G1018" s="5" t="s">
        <v>1650</v>
      </c>
    </row>
    <row r="1019" spans="1:7" x14ac:dyDescent="0.25">
      <c r="A1019" s="5" t="s">
        <v>4666</v>
      </c>
      <c r="B1019" s="5" t="s">
        <v>4668</v>
      </c>
      <c r="C1019" s="5">
        <v>3.9630000000000001</v>
      </c>
      <c r="D1019" s="5" t="s">
        <v>1638</v>
      </c>
      <c r="E1019" s="5" t="s">
        <v>2445</v>
      </c>
      <c r="F1019" s="5" t="s">
        <v>4142</v>
      </c>
      <c r="G1019" s="5" t="s">
        <v>1650</v>
      </c>
    </row>
    <row r="1020" spans="1:7" x14ac:dyDescent="0.25">
      <c r="A1020" s="5" t="s">
        <v>4143</v>
      </c>
      <c r="B1020" s="5" t="s">
        <v>4144</v>
      </c>
      <c r="C1020" s="5">
        <v>5.5990000000000002</v>
      </c>
      <c r="D1020" s="5" t="s">
        <v>1638</v>
      </c>
      <c r="E1020" s="5" t="s">
        <v>4145</v>
      </c>
      <c r="F1020" s="5" t="s">
        <v>4146</v>
      </c>
      <c r="G1020" s="5" t="s">
        <v>1650</v>
      </c>
    </row>
    <row r="1021" spans="1:7" x14ac:dyDescent="0.25">
      <c r="A1021" s="5" t="s">
        <v>1545</v>
      </c>
      <c r="B1021" s="5" t="s">
        <v>1548</v>
      </c>
      <c r="C1021" s="5">
        <v>3.54</v>
      </c>
      <c r="D1021" s="5" t="s">
        <v>1647</v>
      </c>
      <c r="E1021" s="5" t="s">
        <v>4147</v>
      </c>
      <c r="F1021" s="5" t="s">
        <v>4148</v>
      </c>
      <c r="G1021" s="5" t="s">
        <v>1650</v>
      </c>
    </row>
    <row r="1022" spans="1:7" x14ac:dyDescent="0.25">
      <c r="A1022" s="5" t="s">
        <v>4149</v>
      </c>
      <c r="B1022" s="5" t="s">
        <v>4150</v>
      </c>
      <c r="C1022" s="5">
        <v>4</v>
      </c>
      <c r="D1022" s="5" t="s">
        <v>1638</v>
      </c>
      <c r="E1022" s="5" t="s">
        <v>4147</v>
      </c>
      <c r="F1022" s="5" t="s">
        <v>4151</v>
      </c>
      <c r="G1022" s="5" t="s">
        <v>1650</v>
      </c>
    </row>
    <row r="1023" spans="1:7" x14ac:dyDescent="0.25">
      <c r="A1023" s="5" t="s">
        <v>4152</v>
      </c>
      <c r="B1023" s="5" t="s">
        <v>4153</v>
      </c>
      <c r="C1023" s="5">
        <v>6.032</v>
      </c>
      <c r="D1023" s="5" t="s">
        <v>1638</v>
      </c>
      <c r="E1023" s="5" t="s">
        <v>2098</v>
      </c>
      <c r="F1023" s="5" t="s">
        <v>4154</v>
      </c>
      <c r="G1023" s="5" t="s">
        <v>1592</v>
      </c>
    </row>
    <row r="1024" spans="1:7" x14ac:dyDescent="0.25">
      <c r="A1024" s="5" t="s">
        <v>4155</v>
      </c>
      <c r="B1024" s="5" t="s">
        <v>4156</v>
      </c>
      <c r="C1024" s="5">
        <v>2.698</v>
      </c>
      <c r="D1024" s="5" t="s">
        <v>1638</v>
      </c>
      <c r="E1024" s="5" t="s">
        <v>2127</v>
      </c>
      <c r="F1024" s="5" t="s">
        <v>4157</v>
      </c>
      <c r="G1024" s="5" t="s">
        <v>1650</v>
      </c>
    </row>
    <row r="1025" spans="1:7" x14ac:dyDescent="0.25">
      <c r="A1025" s="5" t="s">
        <v>4158</v>
      </c>
      <c r="B1025" s="5" t="s">
        <v>4159</v>
      </c>
      <c r="C1025" s="5">
        <v>0.92500000000000004</v>
      </c>
      <c r="D1025" s="5" t="s">
        <v>1653</v>
      </c>
      <c r="E1025" s="5" t="s">
        <v>1662</v>
      </c>
      <c r="F1025" s="5" t="s">
        <v>4160</v>
      </c>
      <c r="G1025" s="5" t="s">
        <v>1650</v>
      </c>
    </row>
    <row r="1026" spans="1:7" x14ac:dyDescent="0.25">
      <c r="A1026" s="5" t="s">
        <v>1252</v>
      </c>
      <c r="B1026" s="5" t="s">
        <v>1255</v>
      </c>
      <c r="C1026" s="5">
        <v>3.4380000000000002</v>
      </c>
      <c r="D1026" s="5" t="s">
        <v>1647</v>
      </c>
      <c r="E1026" s="5" t="s">
        <v>2145</v>
      </c>
      <c r="F1026" s="5" t="s">
        <v>4161</v>
      </c>
      <c r="G1026" s="5" t="s">
        <v>1650</v>
      </c>
    </row>
    <row r="1027" spans="1:7" x14ac:dyDescent="0.25">
      <c r="A1027" s="5" t="s">
        <v>4162</v>
      </c>
      <c r="B1027" s="5" t="s">
        <v>4163</v>
      </c>
      <c r="C1027" s="5">
        <v>2.3420000000000001</v>
      </c>
      <c r="D1027" s="5" t="s">
        <v>1647</v>
      </c>
      <c r="E1027" s="5" t="s">
        <v>1901</v>
      </c>
      <c r="F1027" s="5" t="s">
        <v>4164</v>
      </c>
      <c r="G1027" s="5" t="s">
        <v>1650</v>
      </c>
    </row>
    <row r="1028" spans="1:7" x14ac:dyDescent="0.25">
      <c r="A1028" s="5" t="s">
        <v>4165</v>
      </c>
      <c r="B1028" s="5" t="s">
        <v>1523</v>
      </c>
      <c r="C1028" s="5">
        <v>3.0550000000000002</v>
      </c>
      <c r="D1028" s="5" t="s">
        <v>1638</v>
      </c>
      <c r="E1028" s="5" t="s">
        <v>1666</v>
      </c>
      <c r="F1028" s="5" t="s">
        <v>3115</v>
      </c>
      <c r="G1028" s="5" t="s">
        <v>1650</v>
      </c>
    </row>
    <row r="1029" spans="1:7" x14ac:dyDescent="0.25">
      <c r="A1029" s="5" t="s">
        <v>4166</v>
      </c>
      <c r="B1029" s="5" t="s">
        <v>4167</v>
      </c>
      <c r="C1029" s="5">
        <v>8.766</v>
      </c>
      <c r="D1029" s="5" t="s">
        <v>1638</v>
      </c>
      <c r="E1029" s="5" t="s">
        <v>2325</v>
      </c>
      <c r="F1029" s="5" t="s">
        <v>4168</v>
      </c>
      <c r="G1029" s="5" t="s">
        <v>1592</v>
      </c>
    </row>
    <row r="1030" spans="1:7" x14ac:dyDescent="0.25">
      <c r="A1030" s="5" t="s">
        <v>4169</v>
      </c>
      <c r="B1030" s="5" t="s">
        <v>4170</v>
      </c>
      <c r="C1030" s="5">
        <v>2.1779999999999999</v>
      </c>
      <c r="D1030" s="5" t="s">
        <v>1647</v>
      </c>
      <c r="E1030" s="5" t="s">
        <v>4171</v>
      </c>
      <c r="F1030" s="5" t="s">
        <v>4103</v>
      </c>
      <c r="G1030" s="5" t="s">
        <v>1650</v>
      </c>
    </row>
    <row r="1031" spans="1:7" x14ac:dyDescent="0.25">
      <c r="A1031" s="5" t="s">
        <v>925</v>
      </c>
      <c r="B1031" s="5" t="s">
        <v>928</v>
      </c>
      <c r="C1031" s="5">
        <v>1.7869999999999999</v>
      </c>
      <c r="D1031" s="5" t="s">
        <v>1653</v>
      </c>
      <c r="E1031" s="5" t="s">
        <v>4172</v>
      </c>
      <c r="F1031" s="5" t="s">
        <v>4173</v>
      </c>
      <c r="G1031" s="5" t="s">
        <v>1650</v>
      </c>
    </row>
    <row r="1032" spans="1:7" x14ac:dyDescent="0.25">
      <c r="A1032" s="5" t="s">
        <v>4174</v>
      </c>
      <c r="B1032" s="5" t="s">
        <v>4175</v>
      </c>
      <c r="C1032" s="5">
        <v>2.2000000000000002</v>
      </c>
      <c r="D1032" s="5" t="s">
        <v>1647</v>
      </c>
      <c r="E1032" s="5" t="s">
        <v>2090</v>
      </c>
      <c r="F1032" s="5" t="s">
        <v>4176</v>
      </c>
      <c r="G1032" s="5" t="s">
        <v>1650</v>
      </c>
    </row>
    <row r="1033" spans="1:7" x14ac:dyDescent="0.25">
      <c r="A1033" s="5" t="s">
        <v>4177</v>
      </c>
      <c r="B1033" s="5" t="s">
        <v>4178</v>
      </c>
      <c r="C1033" s="5">
        <v>1.4239999999999999</v>
      </c>
      <c r="D1033" s="5" t="s">
        <v>1670</v>
      </c>
      <c r="E1033" s="5" t="s">
        <v>1901</v>
      </c>
      <c r="F1033" s="5" t="s">
        <v>4179</v>
      </c>
      <c r="G1033" s="5" t="s">
        <v>1650</v>
      </c>
    </row>
    <row r="1034" spans="1:7" x14ac:dyDescent="0.25">
      <c r="A1034" s="5" t="s">
        <v>4180</v>
      </c>
      <c r="B1034" s="5" t="s">
        <v>4181</v>
      </c>
      <c r="C1034" s="5">
        <v>8.2720000000000002</v>
      </c>
      <c r="D1034" s="5" t="s">
        <v>1638</v>
      </c>
      <c r="E1034" s="5" t="s">
        <v>2107</v>
      </c>
      <c r="F1034" s="5" t="s">
        <v>4182</v>
      </c>
      <c r="G1034" s="5" t="s">
        <v>1592</v>
      </c>
    </row>
    <row r="1035" spans="1:7" x14ac:dyDescent="0.25">
      <c r="A1035" s="5" t="s">
        <v>231</v>
      </c>
      <c r="B1035" s="5" t="s">
        <v>234</v>
      </c>
      <c r="C1035" s="5">
        <v>5.6269999999999998</v>
      </c>
      <c r="D1035" s="5" t="s">
        <v>1638</v>
      </c>
      <c r="E1035" s="5" t="s">
        <v>2915</v>
      </c>
      <c r="F1035" s="5" t="s">
        <v>4183</v>
      </c>
      <c r="G1035" s="5" t="s">
        <v>1592</v>
      </c>
    </row>
    <row r="1036" spans="1:7" x14ac:dyDescent="0.25">
      <c r="A1036" s="5" t="s">
        <v>396</v>
      </c>
      <c r="B1036" s="5" t="s">
        <v>235</v>
      </c>
      <c r="C1036" s="5">
        <v>5.6269999999999998</v>
      </c>
      <c r="D1036" s="5" t="s">
        <v>1638</v>
      </c>
      <c r="E1036" s="5" t="s">
        <v>2915</v>
      </c>
      <c r="F1036" s="5" t="s">
        <v>4183</v>
      </c>
      <c r="G1036" s="5" t="s">
        <v>1592</v>
      </c>
    </row>
    <row r="1037" spans="1:7" x14ac:dyDescent="0.25">
      <c r="A1037" s="5" t="s">
        <v>575</v>
      </c>
      <c r="B1037" s="5" t="s">
        <v>578</v>
      </c>
      <c r="C1037" s="5">
        <v>2.65</v>
      </c>
      <c r="D1037" s="5" t="s">
        <v>1647</v>
      </c>
      <c r="E1037" s="5" t="s">
        <v>2066</v>
      </c>
      <c r="F1037" s="5" t="s">
        <v>4184</v>
      </c>
      <c r="G1037" s="5" t="s">
        <v>1650</v>
      </c>
    </row>
    <row r="1038" spans="1:7" x14ac:dyDescent="0.25">
      <c r="A1038" s="5" t="s">
        <v>4185</v>
      </c>
      <c r="B1038" s="5" t="s">
        <v>4186</v>
      </c>
      <c r="C1038" s="5">
        <v>2.65</v>
      </c>
      <c r="D1038" s="5" t="s">
        <v>1647</v>
      </c>
      <c r="E1038" s="5" t="s">
        <v>2066</v>
      </c>
      <c r="F1038" s="5" t="s">
        <v>4184</v>
      </c>
      <c r="G1038" s="5" t="s">
        <v>1650</v>
      </c>
    </row>
    <row r="1039" spans="1:7" x14ac:dyDescent="0.25">
      <c r="A1039" s="5" t="s">
        <v>4187</v>
      </c>
      <c r="B1039" s="5" t="s">
        <v>4188</v>
      </c>
      <c r="C1039" s="5">
        <v>5.4690000000000003</v>
      </c>
      <c r="D1039" s="5" t="s">
        <v>1638</v>
      </c>
      <c r="E1039" s="5" t="s">
        <v>3246</v>
      </c>
      <c r="F1039" s="5" t="s">
        <v>2063</v>
      </c>
      <c r="G1039" s="5" t="s">
        <v>1650</v>
      </c>
    </row>
    <row r="1040" spans="1:7" x14ac:dyDescent="0.25">
      <c r="A1040" s="5" t="s">
        <v>4189</v>
      </c>
      <c r="B1040" s="5" t="s">
        <v>4190</v>
      </c>
      <c r="C1040" s="5" t="s">
        <v>1682</v>
      </c>
      <c r="D1040" s="5" t="s">
        <v>1682</v>
      </c>
      <c r="E1040" s="5" t="s">
        <v>1682</v>
      </c>
      <c r="F1040" s="5" t="s">
        <v>1682</v>
      </c>
      <c r="G1040" s="5" t="s">
        <v>1650</v>
      </c>
    </row>
    <row r="1041" spans="1:7" x14ac:dyDescent="0.25">
      <c r="A1041" s="5" t="s">
        <v>4191</v>
      </c>
      <c r="B1041" s="5" t="s">
        <v>4192</v>
      </c>
      <c r="C1041" s="5">
        <v>3.5819999999999999</v>
      </c>
      <c r="D1041" s="5" t="s">
        <v>1638</v>
      </c>
      <c r="E1041" s="5" t="s">
        <v>1918</v>
      </c>
      <c r="F1041" s="5" t="s">
        <v>4193</v>
      </c>
      <c r="G1041" s="5" t="s">
        <v>1650</v>
      </c>
    </row>
    <row r="1042" spans="1:7" x14ac:dyDescent="0.25">
      <c r="A1042" s="5" t="s">
        <v>4194</v>
      </c>
      <c r="B1042" s="5" t="s">
        <v>4195</v>
      </c>
      <c r="C1042" s="5">
        <v>3.7909999999999999</v>
      </c>
      <c r="D1042" s="5" t="s">
        <v>1638</v>
      </c>
      <c r="E1042" s="5" t="s">
        <v>2180</v>
      </c>
      <c r="F1042" s="5" t="s">
        <v>4196</v>
      </c>
      <c r="G1042" s="5" t="s">
        <v>1650</v>
      </c>
    </row>
    <row r="1043" spans="1:7" x14ac:dyDescent="0.25">
      <c r="A1043" s="5" t="s">
        <v>4197</v>
      </c>
      <c r="B1043" s="5" t="s">
        <v>4198</v>
      </c>
      <c r="C1043" s="5">
        <v>3.03</v>
      </c>
      <c r="D1043" s="5" t="s">
        <v>1647</v>
      </c>
      <c r="E1043" s="5" t="s">
        <v>3308</v>
      </c>
      <c r="F1043" s="5" t="s">
        <v>4199</v>
      </c>
      <c r="G1043" s="5" t="s">
        <v>1650</v>
      </c>
    </row>
    <row r="1044" spans="1:7" x14ac:dyDescent="0.25">
      <c r="A1044" s="5" t="s">
        <v>644</v>
      </c>
      <c r="B1044" s="5" t="s">
        <v>647</v>
      </c>
      <c r="C1044" s="5">
        <v>3.3860000000000001</v>
      </c>
      <c r="D1044" s="5" t="s">
        <v>1647</v>
      </c>
      <c r="E1044" s="5" t="s">
        <v>1654</v>
      </c>
      <c r="F1044" s="5" t="s">
        <v>4305</v>
      </c>
      <c r="G1044" s="5" t="s">
        <v>1650</v>
      </c>
    </row>
    <row r="1045" spans="1:7" x14ac:dyDescent="0.25">
      <c r="A1045" s="5" t="s">
        <v>4200</v>
      </c>
      <c r="B1045" s="5" t="s">
        <v>4201</v>
      </c>
      <c r="C1045" s="5">
        <v>0.74099999999999999</v>
      </c>
      <c r="D1045" s="5" t="s">
        <v>1653</v>
      </c>
      <c r="E1045" s="5" t="s">
        <v>1965</v>
      </c>
      <c r="F1045" s="5" t="s">
        <v>4202</v>
      </c>
      <c r="G1045" s="5" t="s">
        <v>1650</v>
      </c>
    </row>
    <row r="1046" spans="1:7" x14ac:dyDescent="0.25">
      <c r="A1046" s="5" t="s">
        <v>4203</v>
      </c>
      <c r="B1046" s="5" t="s">
        <v>4204</v>
      </c>
      <c r="C1046" s="5">
        <v>4.6520000000000001</v>
      </c>
      <c r="D1046" s="5" t="s">
        <v>1638</v>
      </c>
      <c r="E1046" s="5" t="s">
        <v>4171</v>
      </c>
      <c r="F1046" s="5" t="s">
        <v>4087</v>
      </c>
      <c r="G1046" s="5" t="s">
        <v>1650</v>
      </c>
    </row>
    <row r="1047" spans="1:7" x14ac:dyDescent="0.25">
      <c r="A1047" s="5" t="s">
        <v>4205</v>
      </c>
      <c r="B1047" s="5" t="s">
        <v>4206</v>
      </c>
      <c r="C1047" s="5">
        <v>4.5030000000000001</v>
      </c>
      <c r="D1047" s="5" t="s">
        <v>1638</v>
      </c>
      <c r="E1047" s="5" t="s">
        <v>2098</v>
      </c>
      <c r="F1047" s="5" t="s">
        <v>4207</v>
      </c>
      <c r="G1047" s="5" t="s">
        <v>1650</v>
      </c>
    </row>
    <row r="1048" spans="1:7" x14ac:dyDescent="0.25">
      <c r="A1048" s="5" t="s">
        <v>4208</v>
      </c>
      <c r="B1048" s="5" t="s">
        <v>4209</v>
      </c>
      <c r="C1048" s="5">
        <v>1.78</v>
      </c>
      <c r="D1048" s="5" t="s">
        <v>1670</v>
      </c>
      <c r="E1048" s="5" t="s">
        <v>1828</v>
      </c>
      <c r="F1048" s="5" t="s">
        <v>4210</v>
      </c>
      <c r="G1048" s="5" t="s">
        <v>1650</v>
      </c>
    </row>
    <row r="1049" spans="1:7" x14ac:dyDescent="0.25">
      <c r="A1049" s="5" t="s">
        <v>4211</v>
      </c>
      <c r="B1049" s="5" t="s">
        <v>4212</v>
      </c>
      <c r="C1049" s="5">
        <v>3.0790000000000002</v>
      </c>
      <c r="D1049" s="5" t="s">
        <v>1638</v>
      </c>
      <c r="E1049" s="5" t="s">
        <v>1901</v>
      </c>
      <c r="F1049" s="5" t="s">
        <v>4213</v>
      </c>
      <c r="G1049" s="5" t="s">
        <v>1650</v>
      </c>
    </row>
    <row r="1050" spans="1:7" x14ac:dyDescent="0.25">
      <c r="A1050" s="5" t="s">
        <v>4214</v>
      </c>
      <c r="B1050" s="5" t="s">
        <v>4215</v>
      </c>
      <c r="C1050" s="5">
        <v>3.113</v>
      </c>
      <c r="D1050" s="5" t="s">
        <v>1647</v>
      </c>
      <c r="E1050" s="5" t="s">
        <v>1727</v>
      </c>
      <c r="F1050" s="5" t="s">
        <v>4216</v>
      </c>
      <c r="G1050" s="5" t="s">
        <v>1650</v>
      </c>
    </row>
    <row r="1051" spans="1:7" x14ac:dyDescent="0.25">
      <c r="A1051" s="5" t="s">
        <v>4217</v>
      </c>
      <c r="B1051" s="5" t="s">
        <v>4218</v>
      </c>
      <c r="C1051" s="5">
        <v>11.125999999999999</v>
      </c>
      <c r="D1051" s="5" t="s">
        <v>1638</v>
      </c>
      <c r="E1051" s="5" t="s">
        <v>4219</v>
      </c>
      <c r="F1051" s="5" t="s">
        <v>4220</v>
      </c>
      <c r="G1051" s="5" t="s">
        <v>1592</v>
      </c>
    </row>
    <row r="1052" spans="1:7" x14ac:dyDescent="0.25">
      <c r="A1052" s="5" t="s">
        <v>4221</v>
      </c>
      <c r="B1052" s="5" t="s">
        <v>4222</v>
      </c>
      <c r="C1052" s="5">
        <v>10.843999999999999</v>
      </c>
      <c r="D1052" s="5" t="s">
        <v>1638</v>
      </c>
      <c r="E1052" s="5" t="s">
        <v>1785</v>
      </c>
      <c r="F1052" s="5" t="s">
        <v>4223</v>
      </c>
      <c r="G1052" s="5" t="s">
        <v>1592</v>
      </c>
    </row>
    <row r="1053" spans="1:7" x14ac:dyDescent="0.25">
      <c r="A1053" s="5" t="s">
        <v>483</v>
      </c>
      <c r="B1053" s="5" t="s">
        <v>486</v>
      </c>
      <c r="C1053" s="5">
        <v>0.45</v>
      </c>
      <c r="D1053" s="5" t="s">
        <v>1653</v>
      </c>
      <c r="E1053" s="5" t="s">
        <v>1789</v>
      </c>
      <c r="F1053" s="5" t="s">
        <v>4709</v>
      </c>
      <c r="G1053" s="5" t="s">
        <v>1650</v>
      </c>
    </row>
    <row r="1054" spans="1:7" x14ac:dyDescent="0.25">
      <c r="A1054" s="5" t="s">
        <v>4224</v>
      </c>
      <c r="B1054" s="5" t="s">
        <v>4225</v>
      </c>
      <c r="C1054" s="5">
        <v>2.85</v>
      </c>
      <c r="D1054" s="5" t="s">
        <v>1638</v>
      </c>
      <c r="E1054" s="5" t="s">
        <v>1789</v>
      </c>
      <c r="F1054" s="5" t="s">
        <v>4226</v>
      </c>
      <c r="G1054" s="5" t="s">
        <v>1650</v>
      </c>
    </row>
    <row r="1055" spans="1:7" x14ac:dyDescent="0.25">
      <c r="A1055" s="5" t="s">
        <v>4227</v>
      </c>
      <c r="B1055" s="5" t="s">
        <v>4228</v>
      </c>
      <c r="C1055" s="5">
        <v>3.65</v>
      </c>
      <c r="D1055" s="5" t="s">
        <v>1647</v>
      </c>
      <c r="E1055" s="5" t="s">
        <v>1884</v>
      </c>
      <c r="F1055" s="5" t="s">
        <v>4229</v>
      </c>
      <c r="G1055" s="5" t="s">
        <v>1650</v>
      </c>
    </row>
    <row r="1056" spans="1:7" x14ac:dyDescent="0.25">
      <c r="A1056" s="5" t="s">
        <v>4230</v>
      </c>
      <c r="B1056" s="5" t="s">
        <v>4231</v>
      </c>
      <c r="C1056" s="5">
        <v>4.71</v>
      </c>
      <c r="D1056" s="5" t="s">
        <v>1638</v>
      </c>
      <c r="E1056" s="5" t="s">
        <v>1662</v>
      </c>
      <c r="F1056" s="5" t="s">
        <v>4232</v>
      </c>
      <c r="G1056" s="5" t="s">
        <v>1592</v>
      </c>
    </row>
    <row r="1057" spans="1:37" x14ac:dyDescent="0.25">
      <c r="A1057" s="5" t="s">
        <v>4233</v>
      </c>
      <c r="B1057" s="5" t="s">
        <v>4234</v>
      </c>
      <c r="C1057" s="5" t="s">
        <v>1682</v>
      </c>
      <c r="D1057" s="5" t="s">
        <v>1682</v>
      </c>
      <c r="E1057" s="5" t="s">
        <v>1682</v>
      </c>
      <c r="F1057" s="5" t="s">
        <v>1682</v>
      </c>
      <c r="G1057" s="5" t="s">
        <v>1650</v>
      </c>
    </row>
    <row r="1058" spans="1:37" x14ac:dyDescent="0.25">
      <c r="A1058" s="5" t="s">
        <v>4235</v>
      </c>
      <c r="B1058" s="5" t="s">
        <v>4236</v>
      </c>
      <c r="C1058" s="5">
        <v>3.6680000000000001</v>
      </c>
      <c r="D1058" s="5" t="s">
        <v>1638</v>
      </c>
      <c r="E1058" s="5" t="s">
        <v>3429</v>
      </c>
      <c r="F1058" s="5" t="s">
        <v>4237</v>
      </c>
      <c r="G1058" s="5" t="s">
        <v>1650</v>
      </c>
      <c r="AK1058" s="8"/>
    </row>
    <row r="1059" spans="1:37" x14ac:dyDescent="0.25">
      <c r="A1059" s="5" t="s">
        <v>1123</v>
      </c>
      <c r="B1059" s="5" t="s">
        <v>1126</v>
      </c>
      <c r="C1059" s="5">
        <v>3.7669999999999999</v>
      </c>
      <c r="D1059" s="5" t="s">
        <v>1638</v>
      </c>
      <c r="E1059" s="5" t="s">
        <v>3429</v>
      </c>
      <c r="F1059" s="5" t="s">
        <v>4238</v>
      </c>
      <c r="G1059" s="5" t="s">
        <v>1650</v>
      </c>
    </row>
    <row r="1060" spans="1:37" x14ac:dyDescent="0.25">
      <c r="A1060" s="5" t="s">
        <v>4239</v>
      </c>
      <c r="B1060" s="5" t="s">
        <v>4240</v>
      </c>
      <c r="C1060" s="5" t="s">
        <v>1682</v>
      </c>
      <c r="D1060" s="5" t="s">
        <v>1682</v>
      </c>
      <c r="E1060" s="5" t="s">
        <v>1682</v>
      </c>
      <c r="F1060" s="5" t="s">
        <v>1682</v>
      </c>
      <c r="G1060" s="5" t="s">
        <v>1650</v>
      </c>
    </row>
    <row r="1061" spans="1:37" x14ac:dyDescent="0.25">
      <c r="A1061" s="5" t="s">
        <v>4241</v>
      </c>
      <c r="B1061" s="5" t="s">
        <v>4242</v>
      </c>
      <c r="C1061" s="5">
        <v>2.3090000000000002</v>
      </c>
      <c r="D1061" s="5" t="s">
        <v>1647</v>
      </c>
      <c r="E1061" s="5" t="s">
        <v>1687</v>
      </c>
      <c r="F1061" s="5" t="s">
        <v>4243</v>
      </c>
      <c r="G1061" s="5" t="s">
        <v>1650</v>
      </c>
    </row>
    <row r="1062" spans="1:37" x14ac:dyDescent="0.25">
      <c r="A1062" s="5" t="s">
        <v>4244</v>
      </c>
      <c r="B1062" s="5" t="s">
        <v>4245</v>
      </c>
      <c r="C1062" s="5">
        <v>3.2349999999999999</v>
      </c>
      <c r="D1062" s="5" t="s">
        <v>1647</v>
      </c>
      <c r="E1062" s="5" t="s">
        <v>1727</v>
      </c>
      <c r="F1062" s="5" t="s">
        <v>4246</v>
      </c>
      <c r="G1062" s="5" t="s">
        <v>1650</v>
      </c>
    </row>
    <row r="1063" spans="1:37" x14ac:dyDescent="0.25">
      <c r="A1063" s="5" t="s">
        <v>4247</v>
      </c>
      <c r="B1063" s="5" t="s">
        <v>4248</v>
      </c>
      <c r="C1063" s="5">
        <v>4.2350000000000003</v>
      </c>
      <c r="D1063" s="5" t="s">
        <v>1638</v>
      </c>
      <c r="E1063" s="5" t="s">
        <v>2090</v>
      </c>
      <c r="F1063" s="9" t="s">
        <v>4249</v>
      </c>
      <c r="G1063" s="5" t="s">
        <v>1650</v>
      </c>
    </row>
    <row r="1064" spans="1:37" x14ac:dyDescent="0.25">
      <c r="A1064" s="5" t="s">
        <v>4250</v>
      </c>
      <c r="B1064" s="5" t="s">
        <v>4251</v>
      </c>
      <c r="C1064" s="5">
        <v>2.8479999999999999</v>
      </c>
      <c r="D1064" s="5" t="s">
        <v>1647</v>
      </c>
      <c r="E1064" s="5" t="s">
        <v>3639</v>
      </c>
      <c r="F1064" s="5" t="s">
        <v>4252</v>
      </c>
      <c r="G1064" s="5" t="s">
        <v>1650</v>
      </c>
    </row>
    <row r="1065" spans="1:37" x14ac:dyDescent="0.25">
      <c r="A1065" s="5" t="s">
        <v>4253</v>
      </c>
      <c r="B1065" s="5" t="s">
        <v>4254</v>
      </c>
      <c r="C1065" s="5">
        <v>2.6280000000000001</v>
      </c>
      <c r="D1065" s="5" t="s">
        <v>1670</v>
      </c>
      <c r="E1065" s="5" t="s">
        <v>4255</v>
      </c>
      <c r="F1065" s="5" t="s">
        <v>4256</v>
      </c>
      <c r="G1065" s="5" t="s">
        <v>1650</v>
      </c>
    </row>
    <row r="1066" spans="1:37" x14ac:dyDescent="0.25">
      <c r="A1066" s="5" t="s">
        <v>4257</v>
      </c>
      <c r="B1066" s="5" t="s">
        <v>4258</v>
      </c>
      <c r="C1066" s="5">
        <v>3.4649999999999999</v>
      </c>
      <c r="D1066" s="5" t="s">
        <v>1647</v>
      </c>
      <c r="E1066" s="5" t="s">
        <v>2791</v>
      </c>
      <c r="F1066" s="5" t="s">
        <v>4259</v>
      </c>
      <c r="G1066" s="5" t="s">
        <v>1650</v>
      </c>
    </row>
    <row r="1067" spans="1:37" x14ac:dyDescent="0.25">
      <c r="A1067" s="5" t="s">
        <v>4260</v>
      </c>
      <c r="B1067" s="5" t="s">
        <v>4261</v>
      </c>
      <c r="C1067" s="5">
        <v>0.77900000000000003</v>
      </c>
      <c r="D1067" s="5" t="s">
        <v>1653</v>
      </c>
      <c r="E1067" s="5" t="s">
        <v>4262</v>
      </c>
      <c r="F1067" s="5" t="s">
        <v>4263</v>
      </c>
      <c r="G1067" s="5" t="s">
        <v>1650</v>
      </c>
    </row>
    <row r="1068" spans="1:37" x14ac:dyDescent="0.25">
      <c r="A1068" s="5" t="s">
        <v>4264</v>
      </c>
      <c r="B1068" s="5" t="s">
        <v>4265</v>
      </c>
      <c r="C1068" s="5" t="s">
        <v>1682</v>
      </c>
      <c r="D1068" s="5" t="s">
        <v>1682</v>
      </c>
      <c r="E1068" s="5" t="s">
        <v>1682</v>
      </c>
      <c r="F1068" s="5" t="s">
        <v>1682</v>
      </c>
      <c r="G1068" s="5" t="s">
        <v>1650</v>
      </c>
    </row>
    <row r="1069" spans="1:37" x14ac:dyDescent="0.25">
      <c r="A1069" s="5" t="s">
        <v>4266</v>
      </c>
      <c r="B1069" s="5" t="s">
        <v>4267</v>
      </c>
      <c r="C1069" s="5">
        <v>3.3650000000000002</v>
      </c>
      <c r="D1069" s="5" t="s">
        <v>1647</v>
      </c>
      <c r="E1069" s="5" t="s">
        <v>2812</v>
      </c>
      <c r="F1069" s="5" t="s">
        <v>4268</v>
      </c>
      <c r="G1069" s="5" t="s">
        <v>1650</v>
      </c>
    </row>
    <row r="1070" spans="1:37" x14ac:dyDescent="0.25">
      <c r="A1070" s="5" t="s">
        <v>4269</v>
      </c>
      <c r="B1070" s="5" t="s">
        <v>4270</v>
      </c>
      <c r="C1070" s="5" t="s">
        <v>1682</v>
      </c>
      <c r="D1070" s="5" t="s">
        <v>1682</v>
      </c>
      <c r="E1070" s="5" t="s">
        <v>1682</v>
      </c>
      <c r="F1070" s="5" t="s">
        <v>1682</v>
      </c>
      <c r="G1070" s="5" t="s">
        <v>1650</v>
      </c>
    </row>
    <row r="1071" spans="1:37" x14ac:dyDescent="0.25">
      <c r="A1071" s="5" t="s">
        <v>4271</v>
      </c>
      <c r="B1071" s="5" t="s">
        <v>4272</v>
      </c>
      <c r="C1071" s="5" t="s">
        <v>1682</v>
      </c>
      <c r="D1071" s="5" t="s">
        <v>1682</v>
      </c>
      <c r="E1071" s="5" t="s">
        <v>1682</v>
      </c>
      <c r="F1071" s="5" t="s">
        <v>1682</v>
      </c>
      <c r="G1071" s="5" t="s">
        <v>1650</v>
      </c>
    </row>
    <row r="1072" spans="1:37" x14ac:dyDescent="0.25">
      <c r="A1072" s="5" t="s">
        <v>4273</v>
      </c>
      <c r="B1072" s="5" t="s">
        <v>4274</v>
      </c>
      <c r="C1072" s="5">
        <v>1.1639999999999999</v>
      </c>
      <c r="D1072" s="5" t="s">
        <v>1670</v>
      </c>
      <c r="E1072" s="5" t="s">
        <v>769</v>
      </c>
      <c r="F1072" s="5" t="s">
        <v>4275</v>
      </c>
      <c r="G1072" s="5" t="s">
        <v>1650</v>
      </c>
    </row>
    <row r="1073" spans="1:7" x14ac:dyDescent="0.25">
      <c r="A1073" s="5" t="s">
        <v>4677</v>
      </c>
      <c r="B1073" s="5" t="s">
        <v>4680</v>
      </c>
      <c r="C1073" s="5" t="s">
        <v>1682</v>
      </c>
      <c r="D1073" s="5" t="s">
        <v>1682</v>
      </c>
      <c r="E1073" s="5" t="s">
        <v>1682</v>
      </c>
      <c r="F1073" s="5" t="s">
        <v>1682</v>
      </c>
      <c r="G1073" s="5" t="s">
        <v>1650</v>
      </c>
    </row>
    <row r="1074" spans="1:7" x14ac:dyDescent="0.25">
      <c r="A1074" s="5" t="s">
        <v>4276</v>
      </c>
      <c r="B1074" s="5" t="s">
        <v>4277</v>
      </c>
      <c r="C1074" s="5">
        <v>2.673</v>
      </c>
      <c r="D1074" s="5" t="s">
        <v>1647</v>
      </c>
      <c r="E1074" s="5" t="s">
        <v>1893</v>
      </c>
      <c r="F1074" s="5" t="s">
        <v>4278</v>
      </c>
      <c r="G1074" s="5" t="s">
        <v>1650</v>
      </c>
    </row>
    <row r="1075" spans="1:7" x14ac:dyDescent="0.25">
      <c r="A1075" s="5" t="s">
        <v>4279</v>
      </c>
      <c r="B1075" s="5" t="s">
        <v>4280</v>
      </c>
      <c r="C1075" s="5">
        <v>2.7429999999999999</v>
      </c>
      <c r="D1075" s="5" t="s">
        <v>1647</v>
      </c>
      <c r="E1075" s="5" t="s">
        <v>1687</v>
      </c>
      <c r="F1075" s="5" t="s">
        <v>4281</v>
      </c>
      <c r="G1075" s="5" t="s">
        <v>1650</v>
      </c>
    </row>
  </sheetData>
  <sortState ref="A2:BX1084">
    <sortCondition ref="A2:A1084"/>
  </sortState>
  <hyperlinks>
    <hyperlink ref="E28" r:id="rId1" display="http://jcr.incites.thomsonreuters.com/JCRJournalProfileAction.action?pg=JRNLPROF&amp;journalImpactFactor=3.236&amp;year=2016&amp;journalTitle=AIDS%20PATIENT%20CARE%20AND%20STDS&amp;edition=SCIE&amp;journal=AIDS%20PATIENT%20CARE%20ST"/>
  </hyperlinks>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Z398"/>
  <sheetViews>
    <sheetView workbookViewId="0">
      <selection activeCell="B365" sqref="B1:U365"/>
    </sheetView>
  </sheetViews>
  <sheetFormatPr baseColWidth="10" defaultRowHeight="15" x14ac:dyDescent="0.25"/>
  <cols>
    <col min="1" max="3" width="11.42578125" style="21"/>
    <col min="4" max="4" width="34.140625" style="21" customWidth="1"/>
    <col min="5" max="5" width="14.8554687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21" x14ac:dyDescent="0.25">
      <c r="B2" s="28" t="s">
        <v>184</v>
      </c>
      <c r="C2" s="28" t="s">
        <v>183</v>
      </c>
      <c r="D2" s="28" t="s">
        <v>185</v>
      </c>
      <c r="E2" s="28" t="s">
        <v>10</v>
      </c>
      <c r="F2" s="29">
        <f>VLOOKUP(N2,Revistas!$B$2:$H$63971,2,FALSE)</f>
        <v>3.262</v>
      </c>
      <c r="G2" s="29" t="str">
        <f>VLOOKUP(N2,Revistas!$B$2:$H$63971,3,FALSE)</f>
        <v>Q2</v>
      </c>
      <c r="H2" s="29" t="str">
        <f>VLOOKUP(N2,Revistas!$B$2:$H$63971,4,FALSE)</f>
        <v>BIOCHEMISTRY &amp; MOLECULAR BIOLOGY - SCIE;</v>
      </c>
      <c r="I2" s="29" t="str">
        <f>VLOOKUP(N2,Revistas!$B$2:$H$63971,5,FALSE)</f>
        <v>109/290</v>
      </c>
      <c r="J2" s="29" t="str">
        <f>VLOOKUP(N2,Revistas!$B$2:$H$63971,6,FALSE)</f>
        <v>NO</v>
      </c>
      <c r="K2" s="28" t="s">
        <v>187</v>
      </c>
      <c r="L2" s="28"/>
      <c r="M2" s="29" t="s">
        <v>140</v>
      </c>
      <c r="N2" s="29" t="s">
        <v>188</v>
      </c>
      <c r="O2" s="29" t="s">
        <v>186</v>
      </c>
      <c r="P2" s="29">
        <v>2018</v>
      </c>
      <c r="Q2" s="29"/>
      <c r="R2" s="29"/>
      <c r="S2" s="29"/>
      <c r="T2" s="29"/>
      <c r="U2" s="29">
        <v>29574129</v>
      </c>
    </row>
    <row r="4" spans="2:21" hidden="1" x14ac:dyDescent="0.25"/>
    <row r="5" spans="2:21" hidden="1" x14ac:dyDescent="0.25"/>
    <row r="6" spans="2:21" hidden="1" x14ac:dyDescent="0.25"/>
    <row r="7" spans="2:21" hidden="1" x14ac:dyDescent="0.25"/>
    <row r="8" spans="2:21" hidden="1" x14ac:dyDescent="0.25"/>
    <row r="9" spans="2:21" hidden="1" x14ac:dyDescent="0.25"/>
    <row r="10" spans="2:21" hidden="1" x14ac:dyDescent="0.25"/>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1</v>
      </c>
      <c r="D371" s="15" t="s">
        <v>10</v>
      </c>
      <c r="E371" s="16">
        <f>DSUM(A1:U366,F1,D370:D371)</f>
        <v>3.262</v>
      </c>
      <c r="F371" s="16" t="s">
        <v>10</v>
      </c>
      <c r="G371" s="16" t="s">
        <v>1638</v>
      </c>
      <c r="H371" s="16">
        <f>DCOUNTA(A1:U366,G1,F370:G371)</f>
        <v>0</v>
      </c>
      <c r="I371" s="16" t="s">
        <v>10</v>
      </c>
      <c r="J371" s="16" t="s">
        <v>1592</v>
      </c>
      <c r="K371" s="16">
        <f>DCOUNTA(A1:U366,J1,I370:J371)</f>
        <v>0</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0</v>
      </c>
      <c r="D384" s="15" t="s">
        <v>205</v>
      </c>
      <c r="E384" s="16">
        <f>DSUM(A1:U366,F1,D383:D384)</f>
        <v>0</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1</v>
      </c>
      <c r="D390" s="19" t="s">
        <v>4699</v>
      </c>
      <c r="E390" s="19">
        <f>E371</f>
        <v>3.262</v>
      </c>
      <c r="F390" s="18">
        <f>H371</f>
        <v>0</v>
      </c>
      <c r="G390" s="18">
        <f>K371</f>
        <v>0</v>
      </c>
      <c r="H390" s="16"/>
      <c r="I390" s="16"/>
      <c r="J390" s="16"/>
      <c r="K390" s="16"/>
      <c r="L390" s="16"/>
      <c r="M390" s="16"/>
      <c r="N390" s="16"/>
      <c r="O390" s="17"/>
      <c r="P390" s="16"/>
      <c r="Q390" s="16"/>
      <c r="R390" s="16"/>
      <c r="S390" s="16"/>
      <c r="T390" s="16"/>
      <c r="U390" s="16"/>
    </row>
    <row r="391" spans="2:52" s="15" customFormat="1" ht="15.75" x14ac:dyDescent="0.3">
      <c r="C391" s="20"/>
      <c r="D391" s="25" t="s">
        <v>4704</v>
      </c>
      <c r="E391" s="25">
        <f>E390</f>
        <v>3.262</v>
      </c>
      <c r="F391" s="20"/>
      <c r="G391" s="16"/>
      <c r="H391" s="16"/>
      <c r="I391" s="16"/>
      <c r="J391" s="16"/>
      <c r="K391" s="16"/>
      <c r="L391" s="16"/>
      <c r="M391" s="16"/>
      <c r="N391" s="16"/>
      <c r="O391" s="17"/>
      <c r="P391" s="16"/>
      <c r="Q391" s="16"/>
      <c r="R391" s="16"/>
      <c r="S391" s="16"/>
      <c r="T391" s="16"/>
      <c r="U391" s="16"/>
    </row>
    <row r="392" spans="2:52" s="15" customFormat="1" ht="15.75" x14ac:dyDescent="0.3">
      <c r="C392" s="20"/>
      <c r="D392" s="25" t="s">
        <v>4705</v>
      </c>
      <c r="E392" s="25" t="e">
        <f>E390+#REF!+#REF!+#REF!+#REF!+#REF!</f>
        <v>#REF!</v>
      </c>
      <c r="F392" s="16"/>
      <c r="G392" s="16"/>
      <c r="H392" s="16"/>
      <c r="I392" s="16"/>
      <c r="J392" s="16"/>
      <c r="K392" s="16"/>
      <c r="L392" s="16"/>
      <c r="M392" s="16"/>
      <c r="N392" s="16"/>
      <c r="O392" s="16"/>
      <c r="P392" s="16"/>
      <c r="Q392" s="16"/>
      <c r="R392" s="16"/>
      <c r="S392" s="16"/>
      <c r="T392" s="16"/>
      <c r="U392" s="16"/>
    </row>
    <row r="398" spans="2:52" x14ac:dyDescent="0.25">
      <c r="C398" s="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B1:AZ402"/>
  <sheetViews>
    <sheetView workbookViewId="0">
      <selection activeCell="F18" sqref="F18"/>
    </sheetView>
  </sheetViews>
  <sheetFormatPr baseColWidth="10" defaultRowHeight="15" x14ac:dyDescent="0.25"/>
  <cols>
    <col min="1" max="3" width="11.42578125" style="21"/>
    <col min="4" max="4" width="34.140625" style="21" customWidth="1"/>
    <col min="5" max="5" width="12.710937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21" x14ac:dyDescent="0.25">
      <c r="B2" s="28" t="s">
        <v>250</v>
      </c>
      <c r="C2" s="28" t="s">
        <v>251</v>
      </c>
      <c r="D2" s="28" t="s">
        <v>252</v>
      </c>
      <c r="E2" s="28" t="s">
        <v>10</v>
      </c>
      <c r="F2" s="29">
        <f>VLOOKUP(N2,Revistas!$B$2:$H$63971,2,FALSE)</f>
        <v>4.76</v>
      </c>
      <c r="G2" s="29" t="str">
        <f>VLOOKUP(N2,Revistas!$B$2:$H$63971,3,FALSE)</f>
        <v>Q1</v>
      </c>
      <c r="H2" s="29" t="str">
        <f>VLOOKUP(N2,Revistas!$B$2:$H$63971,4,FALSE)</f>
        <v>CARDIAC &amp; CARDIOVASCULAR SYSTEMS - SCIE</v>
      </c>
      <c r="I2" s="29" t="str">
        <f>VLOOKUP(N2,Revistas!$B$2:$H$63971,5,FALSE)</f>
        <v>27/126</v>
      </c>
      <c r="J2" s="29" t="str">
        <f>VLOOKUP(N2,Revistas!$B$2:$H$63971,6,FALSE)</f>
        <v>NO</v>
      </c>
      <c r="K2" s="28" t="s">
        <v>253</v>
      </c>
      <c r="L2" s="28" t="s">
        <v>254</v>
      </c>
      <c r="M2" s="29">
        <v>0</v>
      </c>
      <c r="N2" s="29" t="s">
        <v>255</v>
      </c>
      <c r="O2" s="29" t="s">
        <v>73</v>
      </c>
      <c r="P2" s="29">
        <v>2018</v>
      </c>
      <c r="Q2" s="29">
        <v>107</v>
      </c>
      <c r="R2" s="29">
        <v>1</v>
      </c>
      <c r="S2" s="29">
        <v>49</v>
      </c>
      <c r="T2" s="29">
        <v>59</v>
      </c>
      <c r="U2" s="29">
        <v>28852839</v>
      </c>
    </row>
    <row r="3" spans="2:21" x14ac:dyDescent="0.25">
      <c r="B3" s="28" t="s">
        <v>4410</v>
      </c>
      <c r="C3" s="28" t="s">
        <v>4411</v>
      </c>
      <c r="D3" s="28" t="s">
        <v>4412</v>
      </c>
      <c r="E3" s="28" t="s">
        <v>10</v>
      </c>
      <c r="F3" s="29" t="str">
        <f>VLOOKUP(N3,Revistas!$B$2:$H$63971,2,FALSE)</f>
        <v>NO TIENE</v>
      </c>
      <c r="G3" s="29" t="str">
        <f>VLOOKUP(N3,Revistas!$B$2:$H$63971,3,FALSE)</f>
        <v>NO TIENE</v>
      </c>
      <c r="H3" s="29" t="str">
        <f>VLOOKUP(N3,Revistas!$B$2:$H$63971,4,FALSE)</f>
        <v>NO TIENE</v>
      </c>
      <c r="I3" s="29" t="str">
        <f>VLOOKUP(N3,Revistas!$B$2:$H$63971,5,FALSE)</f>
        <v>NO TIENE</v>
      </c>
      <c r="J3" s="29" t="str">
        <f>VLOOKUP(N3,Revistas!$B$2:$H$63971,6,FALSE)</f>
        <v>NO</v>
      </c>
      <c r="K3" s="28" t="s">
        <v>4413</v>
      </c>
      <c r="L3" s="28" t="s">
        <v>4414</v>
      </c>
      <c r="M3" s="29">
        <v>0</v>
      </c>
      <c r="N3" s="29" t="s">
        <v>4415</v>
      </c>
      <c r="O3" s="29" t="s">
        <v>21</v>
      </c>
      <c r="P3" s="29">
        <v>2018</v>
      </c>
      <c r="Q3" s="29">
        <v>11</v>
      </c>
      <c r="R3" s="29">
        <v>4</v>
      </c>
      <c r="S3" s="29"/>
      <c r="T3" s="29">
        <v>9</v>
      </c>
      <c r="U3" s="29"/>
    </row>
    <row r="4" spans="2:21" x14ac:dyDescent="0.25">
      <c r="B4" s="28" t="s">
        <v>211</v>
      </c>
      <c r="C4" s="28" t="s">
        <v>212</v>
      </c>
      <c r="D4" s="28" t="s">
        <v>204</v>
      </c>
      <c r="E4" s="28" t="s">
        <v>205</v>
      </c>
      <c r="F4" s="29">
        <f>VLOOKUP(N4,Revistas!$B$2:$H$63971,2,FALSE)</f>
        <v>8.8409999999999993</v>
      </c>
      <c r="G4" s="29" t="str">
        <f>VLOOKUP(N4,Revistas!$B$2:$H$63971,3,FALSE)</f>
        <v>Q1</v>
      </c>
      <c r="H4" s="29" t="str">
        <f>VLOOKUP(N4,Revistas!$B$2:$H$63971,4,FALSE)</f>
        <v>CARDIAC &amp; CARDIOVASCULAR SYSTEM</v>
      </c>
      <c r="I4" s="29" t="str">
        <f>VLOOKUP(N4,Revistas!$B$2:$H$63971,5,FALSE)</f>
        <v>7/126</v>
      </c>
      <c r="J4" s="29" t="str">
        <f>VLOOKUP(N4,Revistas!$B$2:$H$63971,6,FALSE)</f>
        <v>SI</v>
      </c>
      <c r="K4" s="28" t="s">
        <v>213</v>
      </c>
      <c r="L4" s="28"/>
      <c r="M4" s="29">
        <v>0</v>
      </c>
      <c r="N4" s="29" t="s">
        <v>207</v>
      </c>
      <c r="O4" s="30">
        <v>46054</v>
      </c>
      <c r="P4" s="29">
        <v>2018</v>
      </c>
      <c r="Q4" s="29">
        <v>11</v>
      </c>
      <c r="R4" s="29">
        <v>4</v>
      </c>
      <c r="S4" s="29" t="s">
        <v>210</v>
      </c>
      <c r="T4" s="29" t="s">
        <v>210</v>
      </c>
      <c r="U4" s="29"/>
    </row>
    <row r="5" spans="2:21" x14ac:dyDescent="0.25">
      <c r="B5" s="28" t="s">
        <v>268</v>
      </c>
      <c r="C5" s="28" t="s">
        <v>267</v>
      </c>
      <c r="D5" s="28" t="s">
        <v>204</v>
      </c>
      <c r="E5" s="28" t="s">
        <v>198</v>
      </c>
      <c r="F5" s="29">
        <f>VLOOKUP(N5,Revistas!$B$2:$H$63971,2,FALSE)</f>
        <v>8.8409999999999993</v>
      </c>
      <c r="G5" s="29" t="str">
        <f>VLOOKUP(N5,Revistas!$B$2:$H$63971,3,FALSE)</f>
        <v>Q1</v>
      </c>
      <c r="H5" s="29" t="str">
        <f>VLOOKUP(N5,Revistas!$B$2:$H$63971,4,FALSE)</f>
        <v>CARDIAC &amp; CARDIOVASCULAR SYSTEM</v>
      </c>
      <c r="I5" s="29" t="str">
        <f>VLOOKUP(N5,Revistas!$B$2:$H$63971,5,FALSE)</f>
        <v>7/126</v>
      </c>
      <c r="J5" s="29" t="str">
        <f>VLOOKUP(N5,Revistas!$B$2:$H$63971,6,FALSE)</f>
        <v>SI</v>
      </c>
      <c r="K5" s="28" t="s">
        <v>271</v>
      </c>
      <c r="L5" s="28"/>
      <c r="M5" s="29" t="s">
        <v>1682</v>
      </c>
      <c r="N5" s="29" t="s">
        <v>208</v>
      </c>
      <c r="O5" s="29" t="s">
        <v>270</v>
      </c>
      <c r="P5" s="29">
        <v>2018</v>
      </c>
      <c r="Q5" s="29">
        <v>11</v>
      </c>
      <c r="R5" s="29">
        <v>7</v>
      </c>
      <c r="S5" s="29" t="s">
        <v>269</v>
      </c>
      <c r="T5" s="29"/>
      <c r="U5" s="29">
        <v>29550089</v>
      </c>
    </row>
    <row r="6" spans="2:21" x14ac:dyDescent="0.25">
      <c r="B6" s="28" t="s">
        <v>202</v>
      </c>
      <c r="C6" s="28" t="s">
        <v>203</v>
      </c>
      <c r="D6" s="28" t="s">
        <v>204</v>
      </c>
      <c r="E6" s="28" t="s">
        <v>205</v>
      </c>
      <c r="F6" s="29">
        <f>VLOOKUP(N6,Revistas!$B$2:$H$63971,2,FALSE)</f>
        <v>8.8409999999999993</v>
      </c>
      <c r="G6" s="29" t="str">
        <f>VLOOKUP(N6,Revistas!$B$2:$H$63971,3,FALSE)</f>
        <v>Q1</v>
      </c>
      <c r="H6" s="29" t="str">
        <f>VLOOKUP(N6,Revistas!$B$2:$H$63971,4,FALSE)</f>
        <v>CARDIAC &amp; CARDIOVASCULAR SYSTEM</v>
      </c>
      <c r="I6" s="29" t="str">
        <f>VLOOKUP(N6,Revistas!$B$2:$H$63971,5,FALSE)</f>
        <v>7/126</v>
      </c>
      <c r="J6" s="29" t="str">
        <f>VLOOKUP(N6,Revistas!$B$2:$H$63971,6,FALSE)</f>
        <v>SI</v>
      </c>
      <c r="K6" s="28" t="s">
        <v>206</v>
      </c>
      <c r="L6" s="28"/>
      <c r="M6" s="29">
        <v>0</v>
      </c>
      <c r="N6" s="29" t="s">
        <v>207</v>
      </c>
      <c r="O6" s="30">
        <v>46054</v>
      </c>
      <c r="P6" s="29">
        <v>2018</v>
      </c>
      <c r="Q6" s="29">
        <v>11</v>
      </c>
      <c r="R6" s="29">
        <v>4</v>
      </c>
      <c r="S6" s="29" t="s">
        <v>209</v>
      </c>
      <c r="T6" s="29" t="s">
        <v>210</v>
      </c>
      <c r="U6" s="29"/>
    </row>
    <row r="7" spans="2:21" x14ac:dyDescent="0.25">
      <c r="B7" s="28" t="s">
        <v>263</v>
      </c>
      <c r="C7" s="28" t="s">
        <v>262</v>
      </c>
      <c r="D7" s="28" t="s">
        <v>204</v>
      </c>
      <c r="E7" s="28" t="s">
        <v>24</v>
      </c>
      <c r="F7" s="29">
        <f>VLOOKUP(N7,Revistas!$B$2:$H$63971,2,FALSE)</f>
        <v>8.8409999999999993</v>
      </c>
      <c r="G7" s="29" t="str">
        <f>VLOOKUP(N7,Revistas!$B$2:$H$63971,3,FALSE)</f>
        <v>Q1</v>
      </c>
      <c r="H7" s="29" t="str">
        <f>VLOOKUP(N7,Revistas!$B$2:$H$63971,4,FALSE)</f>
        <v>CARDIAC &amp; CARDIOVASCULAR SYSTEM</v>
      </c>
      <c r="I7" s="29" t="str">
        <f>VLOOKUP(N7,Revistas!$B$2:$H$63971,5,FALSE)</f>
        <v>7/126</v>
      </c>
      <c r="J7" s="29" t="str">
        <f>VLOOKUP(N7,Revistas!$B$2:$H$63971,6,FALSE)</f>
        <v>SI</v>
      </c>
      <c r="K7" s="28"/>
      <c r="L7" s="28"/>
      <c r="M7" s="29" t="s">
        <v>1682</v>
      </c>
      <c r="N7" s="29" t="s">
        <v>208</v>
      </c>
      <c r="O7" s="29" t="s">
        <v>266</v>
      </c>
      <c r="P7" s="29">
        <v>2018</v>
      </c>
      <c r="Q7" s="29">
        <v>11</v>
      </c>
      <c r="R7" s="29">
        <v>7</v>
      </c>
      <c r="S7" s="29" t="s">
        <v>265</v>
      </c>
      <c r="T7" s="29"/>
      <c r="U7" s="29">
        <v>29622151</v>
      </c>
    </row>
    <row r="8" spans="2:21" x14ac:dyDescent="0.25">
      <c r="B8" s="28" t="s">
        <v>256</v>
      </c>
      <c r="C8" s="28" t="s">
        <v>257</v>
      </c>
      <c r="D8" s="28" t="s">
        <v>258</v>
      </c>
      <c r="E8" s="28" t="s">
        <v>10</v>
      </c>
      <c r="F8" s="29">
        <f>VLOOKUP(N8,Revistas!$B$2:$H$63971,2,FALSE)</f>
        <v>7.98</v>
      </c>
      <c r="G8" s="29" t="str">
        <f>VLOOKUP(N8,Revistas!$B$2:$H$63971,3,FALSE)</f>
        <v>Q1</v>
      </c>
      <c r="H8" s="29" t="str">
        <f>VLOOKUP(N8,Revistas!$B$2:$H$63971,4,FALSE)</f>
        <v>MEDICINE, GENERAL &amp; INTERNAL - SCIE</v>
      </c>
      <c r="I8" s="29" t="str">
        <f>VLOOKUP(N8,Revistas!$B$2:$H$63971,5,FALSE)</f>
        <v>10/155</v>
      </c>
      <c r="J8" s="29" t="str">
        <f>VLOOKUP(N8,Revistas!$B$2:$H$63971,6,FALSE)</f>
        <v>SI</v>
      </c>
      <c r="K8" s="28" t="s">
        <v>259</v>
      </c>
      <c r="L8" s="28" t="s">
        <v>260</v>
      </c>
      <c r="M8" s="29">
        <v>2</v>
      </c>
      <c r="N8" s="29" t="s">
        <v>261</v>
      </c>
      <c r="O8" s="29" t="s">
        <v>73</v>
      </c>
      <c r="P8" s="29">
        <v>2018</v>
      </c>
      <c r="Q8" s="29">
        <v>283</v>
      </c>
      <c r="R8" s="29">
        <v>1</v>
      </c>
      <c r="S8" s="29">
        <v>83</v>
      </c>
      <c r="T8" s="29">
        <v>92</v>
      </c>
      <c r="U8" s="29">
        <v>28960596</v>
      </c>
    </row>
    <row r="9" spans="2:21" x14ac:dyDescent="0.25">
      <c r="B9" s="28" t="s">
        <v>214</v>
      </c>
      <c r="C9" s="28" t="s">
        <v>215</v>
      </c>
      <c r="D9" s="28" t="s">
        <v>216</v>
      </c>
      <c r="E9" s="28" t="s">
        <v>10</v>
      </c>
      <c r="F9" s="29">
        <f>VLOOKUP(N9,Revistas!$B$2:$H$63971,2,FALSE)</f>
        <v>19.896000000000001</v>
      </c>
      <c r="G9" s="29" t="str">
        <f>VLOOKUP(N9,Revistas!$B$2:$H$63971,3,FALSE)</f>
        <v>Q1</v>
      </c>
      <c r="H9" s="29" t="str">
        <f>VLOOKUP(N9,Revistas!$B$2:$H$63971,4,FALSE)</f>
        <v>CARDIAC &amp; CARDIOVASCULAR SYSTEM</v>
      </c>
      <c r="I9" s="29" t="str">
        <f>VLOOKUP(N9,Revistas!$B$2:$H$63971,5,FALSE)</f>
        <v>1/126</v>
      </c>
      <c r="J9" s="29" t="str">
        <f>VLOOKUP(N9,Revistas!$B$2:$H$63971,6,FALSE)</f>
        <v>SI</v>
      </c>
      <c r="K9" s="28" t="s">
        <v>217</v>
      </c>
      <c r="L9" s="28" t="s">
        <v>218</v>
      </c>
      <c r="M9" s="29">
        <v>1</v>
      </c>
      <c r="N9" s="29" t="s">
        <v>219</v>
      </c>
      <c r="O9" s="30">
        <v>38749</v>
      </c>
      <c r="P9" s="29">
        <v>2018</v>
      </c>
      <c r="Q9" s="29">
        <v>71</v>
      </c>
      <c r="R9" s="29">
        <v>5</v>
      </c>
      <c r="S9" s="29">
        <v>489</v>
      </c>
      <c r="T9" s="29">
        <v>496</v>
      </c>
      <c r="U9" s="29">
        <v>29406853</v>
      </c>
    </row>
    <row r="10" spans="2:21" x14ac:dyDescent="0.25">
      <c r="B10" s="28" t="s">
        <v>236</v>
      </c>
      <c r="C10" s="28" t="s">
        <v>237</v>
      </c>
      <c r="D10" s="28" t="s">
        <v>238</v>
      </c>
      <c r="E10" s="28" t="s">
        <v>24</v>
      </c>
      <c r="F10" s="29">
        <f>VLOOKUP(N10,Revistas!$B$2:$H$63971,2,FALSE)</f>
        <v>14.298999999999999</v>
      </c>
      <c r="G10" s="29" t="str">
        <f>VLOOKUP(N10,Revistas!$B$2:$H$63971,3,FALSE)</f>
        <v>Q1</v>
      </c>
      <c r="H10" s="29" t="str">
        <f>VLOOKUP(N10,Revistas!$B$2:$H$63971,4,FALSE)</f>
        <v>CARDIAC &amp; CARDIOVASCULAR SYSTEMS - SCIE</v>
      </c>
      <c r="I10" s="29" t="str">
        <f>VLOOKUP(N10,Revistas!$B$2:$H$63971,5,FALSE)</f>
        <v>4/126</v>
      </c>
      <c r="J10" s="29" t="str">
        <f>VLOOKUP(N10,Revistas!$B$2:$H$63971,6,FALSE)</f>
        <v>SI</v>
      </c>
      <c r="K10" s="28" t="s">
        <v>239</v>
      </c>
      <c r="L10" s="28" t="s">
        <v>240</v>
      </c>
      <c r="M10" s="29">
        <v>1</v>
      </c>
      <c r="N10" s="29" t="s">
        <v>241</v>
      </c>
      <c r="O10" s="29" t="s">
        <v>224</v>
      </c>
      <c r="P10" s="29">
        <v>2018</v>
      </c>
      <c r="Q10" s="29">
        <v>15</v>
      </c>
      <c r="R10" s="29">
        <v>2</v>
      </c>
      <c r="S10" s="29">
        <v>120</v>
      </c>
      <c r="T10" s="29">
        <v>132</v>
      </c>
      <c r="U10" s="29">
        <v>28880025</v>
      </c>
    </row>
    <row r="11" spans="2:21" x14ac:dyDescent="0.25">
      <c r="B11" s="28" t="s">
        <v>195</v>
      </c>
      <c r="C11" s="28" t="s">
        <v>196</v>
      </c>
      <c r="D11" s="28" t="s">
        <v>197</v>
      </c>
      <c r="E11" s="28" t="s">
        <v>198</v>
      </c>
      <c r="F11" s="29">
        <f>VLOOKUP(N11,Revistas!$B$2:$H$63971,2,FALSE)</f>
        <v>4.4850000000000003</v>
      </c>
      <c r="G11" s="29" t="str">
        <f>VLOOKUP(N11,Revistas!$B$2:$H$63971,3,FALSE)</f>
        <v>Q2</v>
      </c>
      <c r="H11" s="29" t="str">
        <f>VLOOKUP(N11,Revistas!$B$2:$H$63971,4,FALSE)</f>
        <v>CARDIAC &amp; CARDIOVASCULAR SYSTEM</v>
      </c>
      <c r="I11" s="29" t="str">
        <f>VLOOKUP(N11,Revistas!$B$2:$H$63971,5,FALSE)</f>
        <v>33/126</v>
      </c>
      <c r="J11" s="29" t="str">
        <f>VLOOKUP(N11,Revistas!$B$2:$H$63971,6,FALSE)</f>
        <v>NO</v>
      </c>
      <c r="K11" s="28" t="s">
        <v>199</v>
      </c>
      <c r="L11" s="28" t="s">
        <v>200</v>
      </c>
      <c r="M11" s="29">
        <v>0</v>
      </c>
      <c r="N11" s="29" t="s">
        <v>201</v>
      </c>
      <c r="O11" s="29" t="s">
        <v>33</v>
      </c>
      <c r="P11" s="29">
        <v>2018</v>
      </c>
      <c r="Q11" s="29">
        <v>71</v>
      </c>
      <c r="R11" s="29">
        <v>3</v>
      </c>
      <c r="S11" s="29">
        <v>208</v>
      </c>
      <c r="T11" s="29">
        <v>216</v>
      </c>
      <c r="U11" s="29">
        <v>29496183</v>
      </c>
    </row>
    <row r="12" spans="2:21" x14ac:dyDescent="0.25">
      <c r="B12" s="28" t="s">
        <v>242</v>
      </c>
      <c r="C12" s="28" t="s">
        <v>243</v>
      </c>
      <c r="D12" s="28" t="s">
        <v>197</v>
      </c>
      <c r="E12" s="28" t="s">
        <v>24</v>
      </c>
      <c r="F12" s="29">
        <f>VLOOKUP(N12,Revistas!$B$2:$H$63971,2,FALSE)</f>
        <v>4.4850000000000003</v>
      </c>
      <c r="G12" s="29" t="str">
        <f>VLOOKUP(N12,Revistas!$B$2:$H$63971,3,FALSE)</f>
        <v>Q2</v>
      </c>
      <c r="H12" s="29" t="str">
        <f>VLOOKUP(N12,Revistas!$B$2:$H$63971,4,FALSE)</f>
        <v>CARDIAC &amp; CARDIOVASCULAR SYSTEM</v>
      </c>
      <c r="I12" s="29" t="str">
        <f>VLOOKUP(N12,Revistas!$B$2:$H$63971,5,FALSE)</f>
        <v>33/126</v>
      </c>
      <c r="J12" s="29" t="str">
        <f>VLOOKUP(N12,Revistas!$B$2:$H$63971,6,FALSE)</f>
        <v>NO</v>
      </c>
      <c r="K12" s="28" t="s">
        <v>244</v>
      </c>
      <c r="L12" s="28" t="s">
        <v>245</v>
      </c>
      <c r="M12" s="29">
        <v>0</v>
      </c>
      <c r="N12" s="29" t="s">
        <v>201</v>
      </c>
      <c r="O12" s="29" t="s">
        <v>73</v>
      </c>
      <c r="P12" s="29">
        <v>2018</v>
      </c>
      <c r="Q12" s="29">
        <v>71</v>
      </c>
      <c r="R12" s="29">
        <v>1</v>
      </c>
      <c r="S12" s="29">
        <v>59</v>
      </c>
      <c r="T12" s="29">
        <v>59</v>
      </c>
      <c r="U12" s="29">
        <v>29217221</v>
      </c>
    </row>
    <row r="13" spans="2:21" x14ac:dyDescent="0.25">
      <c r="B13" s="28" t="s">
        <v>246</v>
      </c>
      <c r="C13" s="28" t="s">
        <v>247</v>
      </c>
      <c r="D13" s="28" t="s">
        <v>197</v>
      </c>
      <c r="E13" s="28" t="s">
        <v>24</v>
      </c>
      <c r="F13" s="29">
        <f>VLOOKUP(N13,Revistas!$B$2:$H$63971,2,FALSE)</f>
        <v>4.4850000000000003</v>
      </c>
      <c r="G13" s="29" t="str">
        <f>VLOOKUP(N13,Revistas!$B$2:$H$63971,3,FALSE)</f>
        <v>Q2</v>
      </c>
      <c r="H13" s="29" t="str">
        <f>VLOOKUP(N13,Revistas!$B$2:$H$63971,4,FALSE)</f>
        <v>CARDIAC &amp; CARDIOVASCULAR SYSTEM</v>
      </c>
      <c r="I13" s="29" t="str">
        <f>VLOOKUP(N13,Revistas!$B$2:$H$63971,5,FALSE)</f>
        <v>33/126</v>
      </c>
      <c r="J13" s="29" t="str">
        <f>VLOOKUP(N13,Revistas!$B$2:$H$63971,6,FALSE)</f>
        <v>NO</v>
      </c>
      <c r="K13" s="28" t="s">
        <v>248</v>
      </c>
      <c r="L13" s="28" t="s">
        <v>249</v>
      </c>
      <c r="M13" s="29">
        <v>0</v>
      </c>
      <c r="N13" s="29" t="s">
        <v>201</v>
      </c>
      <c r="O13" s="29" t="s">
        <v>73</v>
      </c>
      <c r="P13" s="29">
        <v>2018</v>
      </c>
      <c r="Q13" s="29">
        <v>71</v>
      </c>
      <c r="R13" s="29">
        <v>1</v>
      </c>
      <c r="S13" s="29">
        <v>60</v>
      </c>
      <c r="T13" s="29">
        <v>60</v>
      </c>
      <c r="U13" s="29">
        <v>29203168</v>
      </c>
    </row>
    <row r="14" spans="2:21" x14ac:dyDescent="0.25">
      <c r="B14" s="28" t="s">
        <v>225</v>
      </c>
      <c r="C14" s="28" t="s">
        <v>226</v>
      </c>
      <c r="D14" s="28" t="s">
        <v>197</v>
      </c>
      <c r="E14" s="28" t="s">
        <v>24</v>
      </c>
      <c r="F14" s="29">
        <f>VLOOKUP(N14,Revistas!$B$2:$H$63971,2,FALSE)</f>
        <v>4.4850000000000003</v>
      </c>
      <c r="G14" s="29" t="str">
        <f>VLOOKUP(N14,Revistas!$B$2:$H$63971,3,FALSE)</f>
        <v>Q2</v>
      </c>
      <c r="H14" s="29" t="str">
        <f>VLOOKUP(N14,Revistas!$B$2:$H$63971,4,FALSE)</f>
        <v>CARDIAC &amp; CARDIOVASCULAR SYSTEM</v>
      </c>
      <c r="I14" s="29" t="str">
        <f>VLOOKUP(N14,Revistas!$B$2:$H$63971,5,FALSE)</f>
        <v>33/126</v>
      </c>
      <c r="J14" s="29" t="str">
        <f>VLOOKUP(N14,Revistas!$B$2:$H$63971,6,FALSE)</f>
        <v>NO</v>
      </c>
      <c r="K14" s="28" t="s">
        <v>227</v>
      </c>
      <c r="L14" s="28" t="s">
        <v>228</v>
      </c>
      <c r="M14" s="29">
        <v>0</v>
      </c>
      <c r="N14" s="29" t="s">
        <v>201</v>
      </c>
      <c r="O14" s="29" t="s">
        <v>224</v>
      </c>
      <c r="P14" s="29">
        <v>2018</v>
      </c>
      <c r="Q14" s="29">
        <v>71</v>
      </c>
      <c r="R14" s="29">
        <v>2</v>
      </c>
      <c r="S14" s="29">
        <v>124</v>
      </c>
      <c r="T14" s="29">
        <v>125</v>
      </c>
      <c r="U14" s="29">
        <v>29221699</v>
      </c>
    </row>
    <row r="15" spans="2:21" x14ac:dyDescent="0.25">
      <c r="B15" s="28" t="s">
        <v>220</v>
      </c>
      <c r="C15" s="28" t="s">
        <v>221</v>
      </c>
      <c r="D15" s="28" t="s">
        <v>197</v>
      </c>
      <c r="E15" s="28" t="s">
        <v>24</v>
      </c>
      <c r="F15" s="29">
        <f>VLOOKUP(N15,Revistas!$B$2:$H$63971,2,FALSE)</f>
        <v>4.4850000000000003</v>
      </c>
      <c r="G15" s="29" t="str">
        <f>VLOOKUP(N15,Revistas!$B$2:$H$63971,3,FALSE)</f>
        <v>Q2</v>
      </c>
      <c r="H15" s="29" t="str">
        <f>VLOOKUP(N15,Revistas!$B$2:$H$63971,4,FALSE)</f>
        <v>CARDIAC &amp; CARDIOVASCULAR SYSTEM</v>
      </c>
      <c r="I15" s="29" t="str">
        <f>VLOOKUP(N15,Revistas!$B$2:$H$63971,5,FALSE)</f>
        <v>33/126</v>
      </c>
      <c r="J15" s="29" t="str">
        <f>VLOOKUP(N15,Revistas!$B$2:$H$63971,6,FALSE)</f>
        <v>NO</v>
      </c>
      <c r="K15" s="28" t="s">
        <v>222</v>
      </c>
      <c r="L15" s="28" t="s">
        <v>223</v>
      </c>
      <c r="M15" s="29">
        <v>0</v>
      </c>
      <c r="N15" s="29" t="s">
        <v>201</v>
      </c>
      <c r="O15" s="29" t="s">
        <v>224</v>
      </c>
      <c r="P15" s="29">
        <v>2018</v>
      </c>
      <c r="Q15" s="29">
        <v>71</v>
      </c>
      <c r="R15" s="29">
        <v>2</v>
      </c>
      <c r="S15" s="29">
        <v>123</v>
      </c>
      <c r="T15" s="29">
        <v>124</v>
      </c>
      <c r="U15" s="29">
        <v>29208516</v>
      </c>
    </row>
    <row r="16" spans="2:21" x14ac:dyDescent="0.25">
      <c r="B16" s="28" t="s">
        <v>275</v>
      </c>
      <c r="C16" s="28" t="s">
        <v>274</v>
      </c>
      <c r="D16" s="28" t="s">
        <v>276</v>
      </c>
      <c r="E16" s="28" t="s">
        <v>10</v>
      </c>
      <c r="F16" s="29">
        <f>VLOOKUP(N16,Revistas!$B$2:$H$63971,2,FALSE)</f>
        <v>4.4850000000000003</v>
      </c>
      <c r="G16" s="29" t="str">
        <f>VLOOKUP(N16,Revistas!$B$2:$H$63971,3,FALSE)</f>
        <v>Q2</v>
      </c>
      <c r="H16" s="29" t="str">
        <f>VLOOKUP(N16,Revistas!$B$2:$H$63971,4,FALSE)</f>
        <v>CARDIAC &amp; CARDIOVASCULAR SYSTEM</v>
      </c>
      <c r="I16" s="29" t="str">
        <f>VLOOKUP(N16,Revistas!$B$2:$H$63971,5,FALSE)</f>
        <v>33/126</v>
      </c>
      <c r="J16" s="29" t="str">
        <f>VLOOKUP(N16,Revistas!$B$2:$H$63971,6,FALSE)</f>
        <v>NO</v>
      </c>
      <c r="K16" s="28" t="s">
        <v>278</v>
      </c>
      <c r="L16" s="28"/>
      <c r="M16" s="29" t="s">
        <v>1682</v>
      </c>
      <c r="N16" s="29" t="s">
        <v>279</v>
      </c>
      <c r="O16" s="29" t="s">
        <v>277</v>
      </c>
      <c r="P16" s="29">
        <v>2018</v>
      </c>
      <c r="Q16" s="29"/>
      <c r="R16" s="29"/>
      <c r="S16" s="29"/>
      <c r="T16" s="29"/>
      <c r="U16" s="29">
        <v>29606361</v>
      </c>
    </row>
    <row r="17" spans="2:21" x14ac:dyDescent="0.25">
      <c r="B17" s="28" t="s">
        <v>189</v>
      </c>
      <c r="C17" s="28" t="s">
        <v>190</v>
      </c>
      <c r="D17" s="28" t="s">
        <v>191</v>
      </c>
      <c r="E17" s="28" t="s">
        <v>10</v>
      </c>
      <c r="F17" s="29">
        <f>VLOOKUP(N17,Revistas!$B$2:$H$63971,2,FALSE)</f>
        <v>3.331</v>
      </c>
      <c r="G17" s="29" t="str">
        <f>VLOOKUP(N17,Revistas!$B$2:$H$63971,3,FALSE)</f>
        <v>Q1</v>
      </c>
      <c r="H17" s="29" t="str">
        <f>VLOOKUP(N17,Revistas!$B$2:$H$63971,4,FALSE)</f>
        <v>SPORT SCIENCES - SCIE</v>
      </c>
      <c r="I17" s="29" t="str">
        <f>VLOOKUP(N17,Revistas!$B$2:$H$63971,5,FALSE)</f>
        <v>9 DE 81</v>
      </c>
      <c r="J17" s="29" t="str">
        <f>VLOOKUP(N17,Revistas!$B$2:$H$63971,6,FALSE)</f>
        <v>NO</v>
      </c>
      <c r="K17" s="28" t="s">
        <v>192</v>
      </c>
      <c r="L17" s="28" t="s">
        <v>193</v>
      </c>
      <c r="M17" s="29">
        <v>0</v>
      </c>
      <c r="N17" s="29" t="s">
        <v>194</v>
      </c>
      <c r="O17" s="29" t="s">
        <v>21</v>
      </c>
      <c r="P17" s="29">
        <v>2018</v>
      </c>
      <c r="Q17" s="29">
        <v>28</v>
      </c>
      <c r="R17" s="29">
        <v>4</v>
      </c>
      <c r="S17" s="29">
        <v>1404</v>
      </c>
      <c r="T17" s="29">
        <v>1411</v>
      </c>
      <c r="U17" s="29">
        <v>29237243</v>
      </c>
    </row>
    <row r="18" spans="2:21" x14ac:dyDescent="0.25">
      <c r="B18" s="28" t="s">
        <v>280</v>
      </c>
      <c r="C18" s="28" t="s">
        <v>286</v>
      </c>
      <c r="D18" s="28" t="s">
        <v>281</v>
      </c>
      <c r="E18" s="28" t="s">
        <v>44</v>
      </c>
      <c r="F18" s="29" t="str">
        <f>VLOOKUP(N18,Revistas!$B$2:$H$63971,2,FALSE)</f>
        <v>NO TIENE</v>
      </c>
      <c r="G18" s="29" t="str">
        <f>VLOOKUP(N18,Revistas!$B$2:$H$63971,3,FALSE)</f>
        <v>NO TIENE</v>
      </c>
      <c r="H18" s="29" t="str">
        <f>VLOOKUP(N18,Revistas!$B$2:$H$63971,4,FALSE)</f>
        <v>NO TIENE</v>
      </c>
      <c r="I18" s="29" t="str">
        <f>VLOOKUP(N18,Revistas!$B$2:$H$63971,5,FALSE)</f>
        <v>NO TIENE</v>
      </c>
      <c r="J18" s="29" t="str">
        <f>VLOOKUP(N18,Revistas!$B$2:$H$63971,6,FALSE)</f>
        <v>NO</v>
      </c>
      <c r="K18" s="28" t="s">
        <v>284</v>
      </c>
      <c r="L18" s="28"/>
      <c r="M18" s="29" t="s">
        <v>1682</v>
      </c>
      <c r="N18" s="29" t="s">
        <v>285</v>
      </c>
      <c r="O18" s="29" t="s">
        <v>283</v>
      </c>
      <c r="P18" s="29">
        <v>2018</v>
      </c>
      <c r="Q18" s="29">
        <v>44</v>
      </c>
      <c r="R18" s="29">
        <v>1</v>
      </c>
      <c r="S18" s="29" t="s">
        <v>282</v>
      </c>
      <c r="T18" s="29"/>
      <c r="U18" s="29">
        <v>29153337</v>
      </c>
    </row>
    <row r="19" spans="2:21" x14ac:dyDescent="0.25">
      <c r="B19" s="28" t="s">
        <v>229</v>
      </c>
      <c r="C19" s="28" t="s">
        <v>230</v>
      </c>
      <c r="D19" s="28" t="s">
        <v>231</v>
      </c>
      <c r="E19" s="28" t="s">
        <v>10</v>
      </c>
      <c r="F19" s="29">
        <f>VLOOKUP(N19,Revistas!$B$2:$H$63971,2,FALSE)</f>
        <v>5.6269999999999998</v>
      </c>
      <c r="G19" s="29" t="str">
        <f>VLOOKUP(N19,Revistas!$B$2:$H$63971,3,FALSE)</f>
        <v>Q1</v>
      </c>
      <c r="H19" s="29" t="str">
        <f>VLOOKUP(N19,Revistas!$B$2:$H$63971,4,FALSE)</f>
        <v>PERIPHERAL VASCULAR DISEASE</v>
      </c>
      <c r="I19" s="29" t="str">
        <f>VLOOKUP(N19,Revistas!$B$2:$H$63971,5,FALSE)</f>
        <v>6 DE 63</v>
      </c>
      <c r="J19" s="29" t="str">
        <f>VLOOKUP(N19,Revistas!$B$2:$H$63971,6,FALSE)</f>
        <v>SI</v>
      </c>
      <c r="K19" s="28" t="s">
        <v>232</v>
      </c>
      <c r="L19" s="28" t="s">
        <v>233</v>
      </c>
      <c r="M19" s="29">
        <v>0</v>
      </c>
      <c r="N19" s="29" t="s">
        <v>234</v>
      </c>
      <c r="O19" s="29" t="s">
        <v>224</v>
      </c>
      <c r="P19" s="29">
        <v>2018</v>
      </c>
      <c r="Q19" s="29">
        <v>118</v>
      </c>
      <c r="R19" s="29">
        <v>2</v>
      </c>
      <c r="S19" s="29">
        <v>427</v>
      </c>
      <c r="T19" s="29">
        <v>429</v>
      </c>
      <c r="U19" s="29">
        <v>29443375</v>
      </c>
    </row>
    <row r="21" spans="2:21" hidden="1" x14ac:dyDescent="0.25"/>
    <row r="22" spans="2:21" hidden="1" x14ac:dyDescent="0.25"/>
    <row r="23" spans="2:21" hidden="1" x14ac:dyDescent="0.25"/>
    <row r="24" spans="2:21" hidden="1" x14ac:dyDescent="0.25"/>
    <row r="25" spans="2:21" hidden="1" x14ac:dyDescent="0.25"/>
    <row r="26" spans="2:21" hidden="1" x14ac:dyDescent="0.25"/>
    <row r="27" spans="2:21" hidden="1" x14ac:dyDescent="0.25"/>
    <row r="28" spans="2:21" hidden="1" x14ac:dyDescent="0.25"/>
    <row r="29" spans="2:21" hidden="1" x14ac:dyDescent="0.25"/>
    <row r="30" spans="2:21" hidden="1" x14ac:dyDescent="0.25"/>
    <row r="31" spans="2:21" hidden="1" x14ac:dyDescent="0.25"/>
    <row r="32" spans="2:2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t="37.5" hidden="1" customHeight="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7</v>
      </c>
      <c r="D371" s="15" t="s">
        <v>10</v>
      </c>
      <c r="E371" s="16">
        <f>DSUM(A1:U366,F1,D370:D371)</f>
        <v>46.079000000000008</v>
      </c>
      <c r="F371" s="16" t="s">
        <v>10</v>
      </c>
      <c r="G371" s="16" t="s">
        <v>1638</v>
      </c>
      <c r="H371" s="16">
        <f>DCOUNTA(A1:U366,G1,F370:G371)</f>
        <v>5</v>
      </c>
      <c r="I371" s="16" t="s">
        <v>10</v>
      </c>
      <c r="J371" s="16" t="s">
        <v>1592</v>
      </c>
      <c r="K371" s="16">
        <f>DCOUNTA(A1:U366,J1,I370:J371)</f>
        <v>3</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6</v>
      </c>
      <c r="D374" s="15" t="s">
        <v>24</v>
      </c>
      <c r="E374" s="16">
        <f>DSUM(A1:U366,F1,D373:D374)</f>
        <v>41.08</v>
      </c>
      <c r="F374" s="16" t="s">
        <v>24</v>
      </c>
      <c r="G374" s="16" t="s">
        <v>1638</v>
      </c>
      <c r="H374" s="16">
        <f>DCOUNTA(A1:U366,G1,F373:G374)</f>
        <v>2</v>
      </c>
      <c r="I374" s="16" t="s">
        <v>24</v>
      </c>
      <c r="J374" s="16" t="s">
        <v>1592</v>
      </c>
      <c r="K374" s="16">
        <f>DCOUNTA(A1:U366,J1,I373:J374)</f>
        <v>2</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2</v>
      </c>
      <c r="D380" s="15" t="s">
        <v>198</v>
      </c>
      <c r="E380" s="16">
        <f>DSUM(A1:U366,F1,D379:D380)</f>
        <v>13.326000000000001</v>
      </c>
      <c r="F380" s="16" t="s">
        <v>198</v>
      </c>
      <c r="G380" s="16" t="s">
        <v>1638</v>
      </c>
      <c r="H380" s="16">
        <f>DCOUNTA(A1:U366,G1,F379:G380)</f>
        <v>1</v>
      </c>
      <c r="I380" s="16" t="s">
        <v>198</v>
      </c>
      <c r="J380" s="16" t="s">
        <v>1592</v>
      </c>
      <c r="K380" s="16">
        <f>DCOUNTA(A1:U366,J1,I379:J380)</f>
        <v>1</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2</v>
      </c>
      <c r="D384" s="15" t="s">
        <v>205</v>
      </c>
      <c r="E384" s="16">
        <f>DSUM(A1:U366,F1,D383:D384)</f>
        <v>17.681999999999999</v>
      </c>
      <c r="F384" s="16" t="s">
        <v>205</v>
      </c>
      <c r="G384" s="16" t="s">
        <v>1638</v>
      </c>
      <c r="H384" s="16">
        <f>DCOUNTA(A1:U366,G1,F383:G384)</f>
        <v>2</v>
      </c>
      <c r="I384" s="16" t="s">
        <v>205</v>
      </c>
      <c r="J384" s="16" t="s">
        <v>1592</v>
      </c>
      <c r="K384" s="16">
        <f>DCOUNTA(A1:U366,J1,I383:J384)</f>
        <v>2</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1</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7</v>
      </c>
      <c r="D390" s="19" t="s">
        <v>4699</v>
      </c>
      <c r="E390" s="19">
        <f>E371</f>
        <v>46.079000000000008</v>
      </c>
      <c r="F390" s="18">
        <f>H371</f>
        <v>5</v>
      </c>
      <c r="G390" s="18">
        <f>K371</f>
        <v>3</v>
      </c>
      <c r="H390" s="16"/>
      <c r="I390" s="16"/>
      <c r="J390" s="16"/>
      <c r="K390" s="16"/>
      <c r="L390" s="16"/>
      <c r="M390" s="16"/>
      <c r="N390" s="16"/>
      <c r="O390" s="17"/>
      <c r="P390" s="16"/>
      <c r="Q390" s="16"/>
      <c r="R390" s="16"/>
      <c r="S390" s="16"/>
      <c r="T390" s="16"/>
      <c r="U390" s="16"/>
    </row>
    <row r="391" spans="2:52" s="15" customFormat="1" ht="15.75" x14ac:dyDescent="0.3">
      <c r="C391" s="18">
        <f>C374</f>
        <v>6</v>
      </c>
      <c r="D391" s="19" t="s">
        <v>4700</v>
      </c>
      <c r="E391" s="19">
        <f>E374</f>
        <v>41.08</v>
      </c>
      <c r="F391" s="18">
        <f>H374</f>
        <v>2</v>
      </c>
      <c r="G391" s="18">
        <f>K374</f>
        <v>2</v>
      </c>
      <c r="H391" s="16"/>
      <c r="I391" s="16"/>
      <c r="J391" s="16"/>
      <c r="K391" s="16"/>
      <c r="L391" s="16"/>
      <c r="M391" s="16"/>
      <c r="N391" s="16"/>
      <c r="O391" s="17"/>
      <c r="P391" s="16"/>
      <c r="Q391" s="16"/>
      <c r="R391" s="16"/>
      <c r="S391" s="16"/>
      <c r="T391" s="16"/>
      <c r="U391" s="16"/>
    </row>
    <row r="392" spans="2:52" s="15" customFormat="1" ht="15.75" x14ac:dyDescent="0.3">
      <c r="C392" s="18">
        <f>C380</f>
        <v>2</v>
      </c>
      <c r="D392" s="19" t="s">
        <v>4702</v>
      </c>
      <c r="E392" s="19">
        <f>E380</f>
        <v>13.326000000000001</v>
      </c>
      <c r="F392" s="18">
        <f>H380</f>
        <v>1</v>
      </c>
      <c r="G392" s="18">
        <f>K380</f>
        <v>1</v>
      </c>
      <c r="H392" s="16"/>
      <c r="I392" s="16"/>
      <c r="J392" s="16"/>
      <c r="K392" s="16"/>
      <c r="L392" s="16"/>
      <c r="M392" s="16"/>
      <c r="N392" s="16"/>
      <c r="O392" s="17"/>
      <c r="P392" s="16"/>
      <c r="Q392" s="16"/>
      <c r="R392" s="16"/>
      <c r="S392" s="16"/>
      <c r="T392" s="16"/>
      <c r="U392" s="16"/>
    </row>
    <row r="393" spans="2:52" s="15" customFormat="1" ht="15.75" x14ac:dyDescent="0.3">
      <c r="C393" s="18">
        <f>C384</f>
        <v>2</v>
      </c>
      <c r="D393" s="19" t="s">
        <v>205</v>
      </c>
      <c r="E393" s="19">
        <f>E384</f>
        <v>17.681999999999999</v>
      </c>
      <c r="F393" s="18">
        <f>H384</f>
        <v>2</v>
      </c>
      <c r="G393" s="18">
        <f>K384</f>
        <v>2</v>
      </c>
      <c r="H393" s="16"/>
      <c r="I393" s="16"/>
      <c r="J393" s="16"/>
      <c r="K393" s="16"/>
      <c r="L393" s="16"/>
      <c r="M393" s="16"/>
      <c r="N393" s="16"/>
      <c r="O393" s="17"/>
      <c r="P393" s="16"/>
      <c r="Q393" s="16"/>
      <c r="R393" s="16"/>
      <c r="S393" s="16"/>
      <c r="T393" s="16"/>
      <c r="U393" s="16"/>
    </row>
    <row r="394" spans="2:52" s="15" customFormat="1" ht="15.75" x14ac:dyDescent="0.3">
      <c r="C394" s="18">
        <f>C387</f>
        <v>1</v>
      </c>
      <c r="D394" s="19" t="s">
        <v>4703</v>
      </c>
      <c r="E394" s="19">
        <f>E387</f>
        <v>0</v>
      </c>
      <c r="F394" s="18">
        <f>H387</f>
        <v>0</v>
      </c>
      <c r="G394" s="18">
        <f>K387</f>
        <v>0</v>
      </c>
      <c r="H394" s="16"/>
      <c r="I394" s="16"/>
      <c r="J394" s="16"/>
      <c r="K394" s="16"/>
      <c r="L394" s="16"/>
      <c r="M394" s="16"/>
      <c r="N394" s="16"/>
      <c r="O394" s="17"/>
      <c r="P394" s="16"/>
      <c r="Q394" s="16"/>
      <c r="R394" s="16"/>
      <c r="S394" s="16"/>
      <c r="T394" s="16"/>
      <c r="U394" s="16"/>
    </row>
    <row r="395" spans="2:52" s="15" customFormat="1" ht="15.75" x14ac:dyDescent="0.3">
      <c r="C395" s="20"/>
      <c r="D395" s="25" t="s">
        <v>4704</v>
      </c>
      <c r="E395" s="25">
        <f>E390</f>
        <v>46.079000000000008</v>
      </c>
      <c r="F395" s="20"/>
      <c r="G395" s="16"/>
      <c r="H395" s="16"/>
      <c r="I395" s="16"/>
      <c r="J395" s="16"/>
      <c r="K395" s="16"/>
      <c r="L395" s="16"/>
      <c r="M395" s="16"/>
      <c r="N395" s="16"/>
      <c r="O395" s="17"/>
      <c r="P395" s="16"/>
      <c r="Q395" s="16"/>
      <c r="R395" s="16"/>
      <c r="S395" s="16"/>
      <c r="T395" s="16"/>
      <c r="U395" s="16"/>
    </row>
    <row r="396" spans="2:52" s="15" customFormat="1" ht="15.75" x14ac:dyDescent="0.3">
      <c r="C396" s="20"/>
      <c r="D396" s="25" t="s">
        <v>4705</v>
      </c>
      <c r="E396" s="25">
        <f>E390+E391+E392+E393+E394</f>
        <v>118.16700000000002</v>
      </c>
      <c r="F396" s="16"/>
      <c r="G396" s="16"/>
      <c r="H396" s="16"/>
      <c r="I396" s="16"/>
      <c r="J396" s="16"/>
      <c r="K396" s="16"/>
      <c r="L396" s="16"/>
      <c r="M396" s="16"/>
      <c r="N396" s="16"/>
      <c r="O396" s="16"/>
      <c r="P396" s="16"/>
      <c r="Q396" s="16"/>
      <c r="R396" s="16"/>
      <c r="S396" s="16"/>
      <c r="T396" s="16"/>
      <c r="U396" s="16"/>
    </row>
    <row r="402" spans="3:3" x14ac:dyDescent="0.25">
      <c r="C402" s="15"/>
    </row>
  </sheetData>
  <sortState ref="B2:U20">
    <sortCondition ref="D2:D36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B1:AZ399"/>
  <sheetViews>
    <sheetView workbookViewId="0">
      <selection activeCell="U15" sqref="B1:U15"/>
    </sheetView>
  </sheetViews>
  <sheetFormatPr baseColWidth="10" defaultRowHeight="15" x14ac:dyDescent="0.25"/>
  <cols>
    <col min="1" max="3" width="11.42578125" style="21"/>
    <col min="4" max="4" width="34.140625" style="21" customWidth="1"/>
    <col min="5" max="5" width="14.57031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21" x14ac:dyDescent="0.25">
      <c r="B2" s="28" t="s">
        <v>303</v>
      </c>
      <c r="C2" s="28" t="s">
        <v>304</v>
      </c>
      <c r="D2" s="28" t="s">
        <v>305</v>
      </c>
      <c r="E2" s="28" t="s">
        <v>10</v>
      </c>
      <c r="F2" s="29">
        <f>VLOOKUP(N2,Revistas!$B$2:$H$63971,2,FALSE)</f>
        <v>6.1890000000000001</v>
      </c>
      <c r="G2" s="29" t="str">
        <f>VLOOKUP(N2,Revistas!$B$2:$H$63971,3,FALSE)</f>
        <v>Q1</v>
      </c>
      <c r="H2" s="29" t="str">
        <f>VLOOKUP(N2,Revistas!$B$2:$H$63971,4,FALSE)</f>
        <v>CARDIAC &amp; CARDIOVASCULAR SYSTEM</v>
      </c>
      <c r="I2" s="29" t="str">
        <f>VLOOKUP(N2,Revistas!$B$2:$H$63971,5,FALSE)</f>
        <v>16/126</v>
      </c>
      <c r="J2" s="29" t="str">
        <f>VLOOKUP(N2,Revistas!$B$2:$H$63971,6,FALSE)</f>
        <v>NO</v>
      </c>
      <c r="K2" s="28" t="s">
        <v>306</v>
      </c>
      <c r="L2" s="28" t="s">
        <v>307</v>
      </c>
      <c r="M2" s="29">
        <v>0</v>
      </c>
      <c r="N2" s="29" t="s">
        <v>308</v>
      </c>
      <c r="O2" s="30">
        <v>42036</v>
      </c>
      <c r="P2" s="29">
        <v>2018</v>
      </c>
      <c r="Q2" s="29">
        <v>253</v>
      </c>
      <c r="R2" s="29"/>
      <c r="S2" s="29">
        <v>167</v>
      </c>
      <c r="T2" s="29">
        <v>173</v>
      </c>
      <c r="U2" s="29"/>
    </row>
    <row r="3" spans="2:21" x14ac:dyDescent="0.25">
      <c r="B3" s="28" t="s">
        <v>297</v>
      </c>
      <c r="C3" s="28" t="s">
        <v>298</v>
      </c>
      <c r="D3" s="28" t="s">
        <v>299</v>
      </c>
      <c r="E3" s="28" t="s">
        <v>10</v>
      </c>
      <c r="F3" s="29">
        <f>VLOOKUP(N3,Revistas!$B$2:$H$63971,2,FALSE)</f>
        <v>4.2119999999999997</v>
      </c>
      <c r="G3" s="29" t="str">
        <f>VLOOKUP(N3,Revistas!$B$2:$H$63971,3,FALSE)</f>
        <v>Q1</v>
      </c>
      <c r="H3" s="29" t="str">
        <f>VLOOKUP(N3,Revistas!$B$2:$H$63971,4,FALSE)</f>
        <v>PUBLIC, ENVIRONMENTAL &amp; OCCUPATIONAL HEALTH - SCIE;</v>
      </c>
      <c r="I3" s="29" t="str">
        <f>VLOOKUP(N3,Revistas!$B$2:$H$63971,5,FALSE)</f>
        <v>19/176</v>
      </c>
      <c r="J3" s="29" t="str">
        <f>VLOOKUP(N3,Revistas!$B$2:$H$63971,6,FALSE)</f>
        <v>NO</v>
      </c>
      <c r="K3" s="28" t="s">
        <v>300</v>
      </c>
      <c r="L3" s="28" t="s">
        <v>301</v>
      </c>
      <c r="M3" s="29">
        <v>0</v>
      </c>
      <c r="N3" s="29" t="s">
        <v>302</v>
      </c>
      <c r="O3" s="29" t="s">
        <v>33</v>
      </c>
      <c r="P3" s="29">
        <v>2018</v>
      </c>
      <c r="Q3" s="29">
        <v>54</v>
      </c>
      <c r="R3" s="29">
        <v>3</v>
      </c>
      <c r="S3" s="29">
        <v>419</v>
      </c>
      <c r="T3" s="29">
        <v>422</v>
      </c>
      <c r="U3" s="29">
        <v>29305068</v>
      </c>
    </row>
    <row r="4" spans="2:21" x14ac:dyDescent="0.25">
      <c r="B4" s="28" t="s">
        <v>313</v>
      </c>
      <c r="C4" s="28" t="s">
        <v>314</v>
      </c>
      <c r="D4" s="28" t="s">
        <v>315</v>
      </c>
      <c r="E4" s="28" t="s">
        <v>10</v>
      </c>
      <c r="F4" s="29">
        <f>VLOOKUP(N4,Revistas!$B$2:$H$63971,2,FALSE)</f>
        <v>2.52</v>
      </c>
      <c r="G4" s="29" t="str">
        <f>VLOOKUP(N4,Revistas!$B$2:$H$63971,3,FALSE)</f>
        <v>Q1</v>
      </c>
      <c r="H4" s="29" t="str">
        <f>VLOOKUP(N4,Revistas!$B$2:$H$63971,4,FALSE)</f>
        <v>FOOD SCIENCE &amp; TECHNOLOGY - SCIE;</v>
      </c>
      <c r="I4" s="29" t="str">
        <f>VLOOKUP(N4,Revistas!$B$2:$H$63971,5,FALSE)</f>
        <v>28/130</v>
      </c>
      <c r="J4" s="29" t="str">
        <f>VLOOKUP(N4,Revistas!$B$2:$H$63971,6,FALSE)</f>
        <v>NO</v>
      </c>
      <c r="K4" s="28" t="s">
        <v>316</v>
      </c>
      <c r="L4" s="28" t="s">
        <v>317</v>
      </c>
      <c r="M4" s="29">
        <v>0</v>
      </c>
      <c r="N4" s="29" t="s">
        <v>318</v>
      </c>
      <c r="O4" s="29" t="s">
        <v>73</v>
      </c>
      <c r="P4" s="29">
        <v>2018</v>
      </c>
      <c r="Q4" s="29">
        <v>43</v>
      </c>
      <c r="R4" s="29">
        <v>1</v>
      </c>
      <c r="S4" s="29">
        <v>59</v>
      </c>
      <c r="T4" s="29">
        <v>64</v>
      </c>
      <c r="U4" s="29">
        <v>29126164</v>
      </c>
    </row>
    <row r="5" spans="2:21" x14ac:dyDescent="0.25">
      <c r="B5" s="28" t="s">
        <v>4510</v>
      </c>
      <c r="C5" s="28" t="s">
        <v>4511</v>
      </c>
      <c r="D5" s="28" t="s">
        <v>4512</v>
      </c>
      <c r="E5" s="28" t="s">
        <v>205</v>
      </c>
      <c r="F5" s="29">
        <f>VLOOKUP(N5,Revistas!$B$2:$H$63971,2,FALSE)</f>
        <v>5.8129999999999997</v>
      </c>
      <c r="G5" s="29" t="str">
        <f>VLOOKUP(N5,Revistas!$B$2:$H$63971,3,FALSE)</f>
        <v>Q1</v>
      </c>
      <c r="H5" s="29" t="str">
        <f>VLOOKUP(N5,Revistas!$B$2:$H$63971,4,FALSE)</f>
        <v>GASTROENTEROLOGY &amp; HEPATOLOGY - SCIE</v>
      </c>
      <c r="I5" s="29" t="str">
        <f>VLOOKUP(N5,Revistas!$B$2:$H$63971,5,FALSE)</f>
        <v>12 DE 79</v>
      </c>
      <c r="J5" s="29" t="str">
        <f>VLOOKUP(N5,Revistas!$B$2:$H$63971,6,FALSE)</f>
        <v>NO</v>
      </c>
      <c r="K5" s="28" t="s">
        <v>4513</v>
      </c>
      <c r="L5" s="28"/>
      <c r="M5" s="29">
        <v>0</v>
      </c>
      <c r="N5" s="29" t="s">
        <v>4514</v>
      </c>
      <c r="O5" s="29" t="s">
        <v>224</v>
      </c>
      <c r="P5" s="29">
        <v>2018</v>
      </c>
      <c r="Q5" s="29">
        <v>12</v>
      </c>
      <c r="R5" s="29"/>
      <c r="S5" s="29" t="s">
        <v>4515</v>
      </c>
      <c r="T5" s="29" t="s">
        <v>4516</v>
      </c>
      <c r="U5" s="29"/>
    </row>
    <row r="6" spans="2:21" x14ac:dyDescent="0.25">
      <c r="B6" s="28" t="s">
        <v>337</v>
      </c>
      <c r="C6" s="28" t="s">
        <v>336</v>
      </c>
      <c r="D6" s="28" t="s">
        <v>4340</v>
      </c>
      <c r="E6" s="28" t="s">
        <v>10</v>
      </c>
      <c r="F6" s="29">
        <f>VLOOKUP(N6,Revistas!$B$2:$H$63971,2,FALSE)</f>
        <v>4.548</v>
      </c>
      <c r="G6" s="29" t="str">
        <f>VLOOKUP(N6,Revistas!$B$2:$H$63971,3,FALSE)</f>
        <v>Q1</v>
      </c>
      <c r="H6" s="29" t="str">
        <f>VLOOKUP(N6,Revistas!$B$2:$H$63971,4,FALSE)</f>
        <v>NUTRITION &amp; DIETETICS</v>
      </c>
      <c r="I6" s="29" t="str">
        <f>VLOOKUP(N6,Revistas!$B$2:$H$63971,5,FALSE)</f>
        <v>9 DE 81</v>
      </c>
      <c r="J6" s="29" t="str">
        <f>VLOOKUP(N6,Revistas!$B$2:$H$63971,6,FALSE)</f>
        <v>NO</v>
      </c>
      <c r="K6" s="28" t="s">
        <v>341</v>
      </c>
      <c r="L6" s="28"/>
      <c r="M6" s="29" t="s">
        <v>140</v>
      </c>
      <c r="N6" s="29" t="s">
        <v>342</v>
      </c>
      <c r="O6" s="29" t="s">
        <v>340</v>
      </c>
      <c r="P6" s="29">
        <v>2018</v>
      </c>
      <c r="Q6" s="29">
        <v>37</v>
      </c>
      <c r="R6" s="29">
        <v>2</v>
      </c>
      <c r="S6" s="29" t="s">
        <v>339</v>
      </c>
      <c r="T6" s="29"/>
      <c r="U6" s="29">
        <v>28139280</v>
      </c>
    </row>
    <row r="7" spans="2:21" x14ac:dyDescent="0.25">
      <c r="B7" s="28" t="s">
        <v>319</v>
      </c>
      <c r="C7" s="28" t="s">
        <v>320</v>
      </c>
      <c r="D7" s="28" t="s">
        <v>321</v>
      </c>
      <c r="E7" s="28" t="s">
        <v>10</v>
      </c>
      <c r="F7" s="29">
        <f>VLOOKUP(N7,Revistas!$B$2:$H$63971,2,FALSE)</f>
        <v>5.0990000000000002</v>
      </c>
      <c r="G7" s="29" t="str">
        <f>VLOOKUP(N7,Revistas!$B$2:$H$63971,3,FALSE)</f>
        <v>Q1</v>
      </c>
      <c r="H7" s="29" t="str">
        <f>VLOOKUP(N7,Revistas!$B$2:$H$63971,4,FALSE)</f>
        <v>ENVIRONMENTAL SCIENCES - SCIE</v>
      </c>
      <c r="I7" s="29" t="str">
        <f>VLOOKUP(N7,Revistas!$B$2:$H$63971,5,FALSE)</f>
        <v>20/229</v>
      </c>
      <c r="J7" s="29" t="str">
        <f>VLOOKUP(N7,Revistas!$B$2:$H$63971,6,FALSE)</f>
        <v>SI</v>
      </c>
      <c r="K7" s="28" t="s">
        <v>322</v>
      </c>
      <c r="L7" s="28" t="s">
        <v>323</v>
      </c>
      <c r="M7" s="29">
        <v>0</v>
      </c>
      <c r="N7" s="29" t="s">
        <v>324</v>
      </c>
      <c r="O7" s="29" t="s">
        <v>73</v>
      </c>
      <c r="P7" s="29">
        <v>2018</v>
      </c>
      <c r="Q7" s="29">
        <v>232</v>
      </c>
      <c r="R7" s="29"/>
      <c r="S7" s="29">
        <v>97</v>
      </c>
      <c r="T7" s="29">
        <v>104</v>
      </c>
      <c r="U7" s="29">
        <v>28941716</v>
      </c>
    </row>
    <row r="8" spans="2:21" x14ac:dyDescent="0.25">
      <c r="B8" s="28" t="s">
        <v>326</v>
      </c>
      <c r="C8" s="28" t="s">
        <v>325</v>
      </c>
      <c r="D8" s="28" t="s">
        <v>360</v>
      </c>
      <c r="E8" s="28" t="s">
        <v>10</v>
      </c>
      <c r="F8" s="29">
        <f>VLOOKUP(N8,Revistas!$B$2:$H$63971,2,FALSE)</f>
        <v>6.9260000000000002</v>
      </c>
      <c r="G8" s="29" t="str">
        <f>VLOOKUP(N8,Revistas!$B$2:$H$63971,3,FALSE)</f>
        <v>Q1</v>
      </c>
      <c r="H8" s="29" t="str">
        <f>VLOOKUP(N8,Revistas!$B$2:$H$63971,4,FALSE)</f>
        <v>NUTRITION &amp; DIETETICS</v>
      </c>
      <c r="I8" s="29" t="str">
        <f>VLOOKUP(N8,Revistas!$B$2:$H$63971,5,FALSE)</f>
        <v>3 DE 81</v>
      </c>
      <c r="J8" s="29" t="str">
        <f>VLOOKUP(N8,Revistas!$B$2:$H$63971,6,FALSE)</f>
        <v>SI</v>
      </c>
      <c r="K8" s="28" t="s">
        <v>328</v>
      </c>
      <c r="L8" s="28"/>
      <c r="M8" s="29" t="s">
        <v>140</v>
      </c>
      <c r="N8" s="29" t="s">
        <v>329</v>
      </c>
      <c r="O8" s="29" t="s">
        <v>327</v>
      </c>
      <c r="P8" s="29">
        <v>2018</v>
      </c>
      <c r="Q8" s="29"/>
      <c r="R8" s="29"/>
      <c r="S8" s="29"/>
      <c r="T8" s="29"/>
      <c r="U8" s="29">
        <v>29635421</v>
      </c>
    </row>
    <row r="9" spans="2:21" x14ac:dyDescent="0.25">
      <c r="B9" s="28" t="s">
        <v>287</v>
      </c>
      <c r="C9" s="28" t="s">
        <v>288</v>
      </c>
      <c r="D9" s="28" t="s">
        <v>197</v>
      </c>
      <c r="E9" s="28" t="s">
        <v>10</v>
      </c>
      <c r="F9" s="29">
        <f>VLOOKUP(N9,Revistas!$B$2:$H$63971,2,FALSE)</f>
        <v>4.4850000000000003</v>
      </c>
      <c r="G9" s="29" t="str">
        <f>VLOOKUP(N9,Revistas!$B$2:$H$63971,3,FALSE)</f>
        <v>Q2</v>
      </c>
      <c r="H9" s="29" t="str">
        <f>VLOOKUP(N9,Revistas!$B$2:$H$63971,4,FALSE)</f>
        <v>CARDIAC &amp; CARDIOVASCULAR SYSTEM</v>
      </c>
      <c r="I9" s="29" t="str">
        <f>VLOOKUP(N9,Revistas!$B$2:$H$63971,5,FALSE)</f>
        <v>33/126</v>
      </c>
      <c r="J9" s="29" t="str">
        <f>VLOOKUP(N9,Revistas!$B$2:$H$63971,6,FALSE)</f>
        <v>NO</v>
      </c>
      <c r="K9" s="28" t="s">
        <v>289</v>
      </c>
      <c r="L9" s="28" t="s">
        <v>290</v>
      </c>
      <c r="M9" s="29">
        <v>0</v>
      </c>
      <c r="N9" s="29" t="s">
        <v>201</v>
      </c>
      <c r="O9" s="29" t="s">
        <v>33</v>
      </c>
      <c r="P9" s="29">
        <v>2018</v>
      </c>
      <c r="Q9" s="29">
        <v>71</v>
      </c>
      <c r="R9" s="29">
        <v>3</v>
      </c>
      <c r="S9" s="29">
        <v>178</v>
      </c>
      <c r="T9" s="29">
        <v>184</v>
      </c>
      <c r="U9" s="29">
        <v>28697926</v>
      </c>
    </row>
    <row r="10" spans="2:21" x14ac:dyDescent="0.25">
      <c r="B10" s="28" t="s">
        <v>344</v>
      </c>
      <c r="C10" s="28" t="s">
        <v>343</v>
      </c>
      <c r="D10" s="28" t="s">
        <v>345</v>
      </c>
      <c r="E10" s="28" t="s">
        <v>10</v>
      </c>
      <c r="F10" s="29">
        <f>VLOOKUP(N10,Revistas!$B$2:$H$63971,2,FALSE)</f>
        <v>4.37</v>
      </c>
      <c r="G10" s="29" t="str">
        <f>VLOOKUP(N10,Revistas!$B$2:$H$63971,3,FALSE)</f>
        <v>Q1</v>
      </c>
      <c r="H10" s="29" t="str">
        <f>VLOOKUP(N10,Revistas!$B$2:$H$63971,4,FALSE)</f>
        <v>NUTRITION &amp; DIETETICS - SCIE</v>
      </c>
      <c r="I10" s="29" t="str">
        <f>VLOOKUP(N10,Revistas!$B$2:$H$63971,5,FALSE)</f>
        <v>14/81</v>
      </c>
      <c r="J10" s="29" t="str">
        <f>VLOOKUP(N10,Revistas!$B$2:$H$63971,6,FALSE)</f>
        <v>NO</v>
      </c>
      <c r="K10" s="28" t="s">
        <v>347</v>
      </c>
      <c r="L10" s="28"/>
      <c r="M10" s="29" t="s">
        <v>140</v>
      </c>
      <c r="N10" s="29" t="s">
        <v>348</v>
      </c>
      <c r="O10" s="29" t="s">
        <v>346</v>
      </c>
      <c r="P10" s="29">
        <v>2018</v>
      </c>
      <c r="Q10" s="29"/>
      <c r="R10" s="29"/>
      <c r="S10" s="29"/>
      <c r="T10" s="29"/>
      <c r="U10" s="29">
        <v>29549497</v>
      </c>
    </row>
    <row r="11" spans="2:21" x14ac:dyDescent="0.25">
      <c r="B11" s="28" t="s">
        <v>309</v>
      </c>
      <c r="C11" s="28" t="s">
        <v>310</v>
      </c>
      <c r="D11" s="28" t="s">
        <v>293</v>
      </c>
      <c r="E11" s="28" t="s">
        <v>10</v>
      </c>
      <c r="F11" s="29">
        <f>VLOOKUP(N11,Revistas!$B$2:$H$63971,2,FALSE)</f>
        <v>5.9569999999999999</v>
      </c>
      <c r="G11" s="29" t="str">
        <f>VLOOKUP(N11,Revistas!$B$2:$H$63971,3,FALSE)</f>
        <v>Q1</v>
      </c>
      <c r="H11" s="29" t="str">
        <f>VLOOKUP(N11,Revistas!$B$2:$H$63971,4,FALSE)</f>
        <v>GERIATRICS &amp; GERONTOLOGY</v>
      </c>
      <c r="I11" s="29" t="str">
        <f>VLOOKUP(N11,Revistas!$B$2:$H$63971,5,FALSE)</f>
        <v>3 DE 49</v>
      </c>
      <c r="J11" s="29" t="str">
        <f>VLOOKUP(N11,Revistas!$B$2:$H$63971,6,FALSE)</f>
        <v>SI</v>
      </c>
      <c r="K11" s="28" t="s">
        <v>311</v>
      </c>
      <c r="L11" s="28" t="s">
        <v>312</v>
      </c>
      <c r="M11" s="29">
        <v>0</v>
      </c>
      <c r="N11" s="29" t="s">
        <v>296</v>
      </c>
      <c r="O11" s="29" t="s">
        <v>224</v>
      </c>
      <c r="P11" s="29">
        <v>2018</v>
      </c>
      <c r="Q11" s="29">
        <v>73</v>
      </c>
      <c r="R11" s="29">
        <v>2</v>
      </c>
      <c r="S11" s="29">
        <v>240</v>
      </c>
      <c r="T11" s="29">
        <v>247</v>
      </c>
      <c r="U11" s="29">
        <v>28977342</v>
      </c>
    </row>
    <row r="12" spans="2:21" x14ac:dyDescent="0.25">
      <c r="B12" s="28" t="s">
        <v>350</v>
      </c>
      <c r="C12" s="28" t="s">
        <v>349</v>
      </c>
      <c r="D12" s="28" t="s">
        <v>351</v>
      </c>
      <c r="E12" s="28" t="s">
        <v>10</v>
      </c>
      <c r="F12" s="29">
        <f>VLOOKUP(N12,Revistas!$B$2:$H$63971,2,FALSE)</f>
        <v>2.125</v>
      </c>
      <c r="G12" s="29" t="str">
        <f>VLOOKUP(N12,Revistas!$B$2:$H$63971,3,FALSE)</f>
        <v>Q2</v>
      </c>
      <c r="H12" s="29" t="str">
        <f>VLOOKUP(N12,Revistas!$B$2:$H$63971,4,FALSE)</f>
        <v>PUBLIC, ENVIRONMENTAL &amp; OCCUPATIONAL HEALTH - SCIE</v>
      </c>
      <c r="I12" s="29" t="str">
        <f>VLOOKUP(N12,Revistas!$B$2:$H$63971,5,FALSE)</f>
        <v>69/176</v>
      </c>
      <c r="J12" s="29" t="str">
        <f>VLOOKUP(N12,Revistas!$B$2:$H$63971,6,FALSE)</f>
        <v>NO</v>
      </c>
      <c r="K12" s="28" t="s">
        <v>352</v>
      </c>
      <c r="L12" s="28"/>
      <c r="M12" s="29" t="s">
        <v>140</v>
      </c>
      <c r="N12" s="29" t="s">
        <v>353</v>
      </c>
      <c r="O12" s="29" t="s">
        <v>137</v>
      </c>
      <c r="P12" s="29">
        <v>2018</v>
      </c>
      <c r="Q12" s="29"/>
      <c r="R12" s="29"/>
      <c r="S12" s="29"/>
      <c r="T12" s="29"/>
      <c r="U12" s="29">
        <v>29351629</v>
      </c>
    </row>
    <row r="13" spans="2:21" x14ac:dyDescent="0.25">
      <c r="B13" s="28" t="s">
        <v>355</v>
      </c>
      <c r="C13" s="28" t="s">
        <v>354</v>
      </c>
      <c r="D13" s="28" t="s">
        <v>356</v>
      </c>
      <c r="E13" s="28" t="s">
        <v>10</v>
      </c>
      <c r="F13" s="29">
        <f>VLOOKUP(N13,Revistas!$B$2:$H$63971,2,FALSE)</f>
        <v>3.1539999999999999</v>
      </c>
      <c r="G13" s="29" t="str">
        <f>VLOOKUP(N13,Revistas!$B$2:$H$63971,3,FALSE)</f>
        <v>Q1</v>
      </c>
      <c r="H13" s="29" t="str">
        <f>VLOOKUP(N13,Revistas!$B$2:$H$63971,4,FALSE)</f>
        <v>AGRICULTURE, MULTIDISCIPLINARY - SCIE;</v>
      </c>
      <c r="I13" s="29" t="str">
        <f>VLOOKUP(N13,Revistas!$B$2:$H$63971,5,FALSE)</f>
        <v>2 DE 56</v>
      </c>
      <c r="J13" s="29" t="str">
        <f>VLOOKUP(N13,Revistas!$B$2:$H$63971,6,FALSE)</f>
        <v>SI</v>
      </c>
      <c r="K13" s="28" t="s">
        <v>358</v>
      </c>
      <c r="L13" s="28"/>
      <c r="M13" s="29" t="s">
        <v>140</v>
      </c>
      <c r="N13" s="29" t="s">
        <v>359</v>
      </c>
      <c r="O13" s="29" t="s">
        <v>357</v>
      </c>
      <c r="P13" s="29">
        <v>2018</v>
      </c>
      <c r="Q13" s="29"/>
      <c r="R13" s="29"/>
      <c r="S13" s="29"/>
      <c r="T13" s="29"/>
      <c r="U13" s="29">
        <v>29276945</v>
      </c>
    </row>
    <row r="14" spans="2:21" x14ac:dyDescent="0.25">
      <c r="B14" s="28" t="s">
        <v>291</v>
      </c>
      <c r="C14" s="28" t="s">
        <v>292</v>
      </c>
      <c r="D14" s="28" t="s">
        <v>293</v>
      </c>
      <c r="E14" s="28" t="s">
        <v>10</v>
      </c>
      <c r="F14" s="29">
        <f>VLOOKUP(N14,Revistas!$B$2:$H$63971,2,FALSE)</f>
        <v>5.9569999999999999</v>
      </c>
      <c r="G14" s="29" t="str">
        <f>VLOOKUP(N14,Revistas!$B$2:$H$63971,3,FALSE)</f>
        <v>Q1</v>
      </c>
      <c r="H14" s="29" t="str">
        <f>VLOOKUP(N14,Revistas!$B$2:$H$63971,4,FALSE)</f>
        <v>GERIATRICS &amp; GERONTOLOGY</v>
      </c>
      <c r="I14" s="29" t="str">
        <f>VLOOKUP(N14,Revistas!$B$2:$H$63971,5,FALSE)</f>
        <v>3 DE 49</v>
      </c>
      <c r="J14" s="29" t="str">
        <f>VLOOKUP(N14,Revistas!$B$2:$H$63971,6,FALSE)</f>
        <v>SI</v>
      </c>
      <c r="K14" s="28" t="s">
        <v>294</v>
      </c>
      <c r="L14" s="28" t="s">
        <v>295</v>
      </c>
      <c r="M14" s="29">
        <v>1</v>
      </c>
      <c r="N14" s="29" t="s">
        <v>296</v>
      </c>
      <c r="O14" s="29" t="s">
        <v>33</v>
      </c>
      <c r="P14" s="29">
        <v>2018</v>
      </c>
      <c r="Q14" s="29">
        <v>73</v>
      </c>
      <c r="R14" s="29">
        <v>3</v>
      </c>
      <c r="S14" s="29">
        <v>333</v>
      </c>
      <c r="T14" s="29">
        <v>339</v>
      </c>
      <c r="U14" s="29">
        <v>28329809</v>
      </c>
    </row>
    <row r="15" spans="2:21" x14ac:dyDescent="0.25">
      <c r="B15" s="28" t="s">
        <v>331</v>
      </c>
      <c r="C15" s="28" t="s">
        <v>330</v>
      </c>
      <c r="D15" s="28" t="s">
        <v>332</v>
      </c>
      <c r="E15" s="28" t="s">
        <v>10</v>
      </c>
      <c r="F15" s="29">
        <f>VLOOKUP(N15,Revistas!$B$2:$H$63971,2,FALSE)</f>
        <v>8.0969999999999995</v>
      </c>
      <c r="G15" s="29" t="str">
        <f>VLOOKUP(N15,Revistas!$B$2:$H$63971,3,FALSE)</f>
        <v>Q1</v>
      </c>
      <c r="H15" s="29" t="str">
        <f>VLOOKUP(N15,Revistas!$B$2:$H$63971,4,FALSE)</f>
        <v>MEDICINE, GENERAL &amp; INTERNAL - SCIE</v>
      </c>
      <c r="I15" s="29" t="str">
        <f>VLOOKUP(N15,Revistas!$B$2:$H$63971,5,FALSE)</f>
        <v>9/155</v>
      </c>
      <c r="J15" s="29" t="str">
        <f>VLOOKUP(N15,Revistas!$B$2:$H$63971,6,FALSE)</f>
        <v>SI</v>
      </c>
      <c r="K15" s="28" t="s">
        <v>334</v>
      </c>
      <c r="L15" s="28"/>
      <c r="M15" s="29" t="s">
        <v>140</v>
      </c>
      <c r="N15" s="29" t="s">
        <v>335</v>
      </c>
      <c r="O15" s="29" t="s">
        <v>333</v>
      </c>
      <c r="P15" s="29">
        <v>2018</v>
      </c>
      <c r="Q15" s="29">
        <v>16</v>
      </c>
      <c r="R15" s="29">
        <v>1</v>
      </c>
      <c r="S15" s="29">
        <v>50</v>
      </c>
      <c r="T15" s="29"/>
      <c r="U15" s="29">
        <v>29622014</v>
      </c>
    </row>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13</v>
      </c>
      <c r="D371" s="15" t="s">
        <v>10</v>
      </c>
      <c r="E371" s="16">
        <f>DSUM(A1:U366,F1,D370:D371)</f>
        <v>63.638999999999996</v>
      </c>
      <c r="F371" s="16" t="s">
        <v>10</v>
      </c>
      <c r="G371" s="16" t="s">
        <v>1638</v>
      </c>
      <c r="H371" s="16">
        <f>DCOUNTA(A1:U366,G1,F370:G371)</f>
        <v>11</v>
      </c>
      <c r="I371" s="16" t="s">
        <v>10</v>
      </c>
      <c r="J371" s="16" t="s">
        <v>1592</v>
      </c>
      <c r="K371" s="16">
        <f>DCOUNTA(A1:U366,J1,I370:J371)</f>
        <v>6</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1</v>
      </c>
      <c r="D384" s="15" t="s">
        <v>205</v>
      </c>
      <c r="E384" s="16">
        <f>DSUM(A1:U366,F1,D383:D384)</f>
        <v>5.8129999999999997</v>
      </c>
      <c r="F384" s="16" t="s">
        <v>205</v>
      </c>
      <c r="G384" s="16" t="s">
        <v>1638</v>
      </c>
      <c r="H384" s="16">
        <f>DCOUNTA(A1:U366,G1,F383:G384)</f>
        <v>1</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0</v>
      </c>
      <c r="D387" s="15" t="s">
        <v>44</v>
      </c>
      <c r="E387" s="16">
        <f>DSUM(A1:U366,F1,D386:D387)</f>
        <v>0</v>
      </c>
      <c r="F387" s="16" t="s">
        <v>44</v>
      </c>
      <c r="G387" s="16" t="s">
        <v>1638</v>
      </c>
      <c r="H387" s="16">
        <f>DCOUNTA(A1:U366,G1,F386:G387)</f>
        <v>0</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13</v>
      </c>
      <c r="D390" s="19" t="s">
        <v>4699</v>
      </c>
      <c r="E390" s="19">
        <f>E371</f>
        <v>63.638999999999996</v>
      </c>
      <c r="F390" s="18">
        <f>H371</f>
        <v>11</v>
      </c>
      <c r="G390" s="18">
        <f>K371</f>
        <v>6</v>
      </c>
      <c r="H390" s="16"/>
      <c r="I390" s="16"/>
      <c r="J390" s="16"/>
      <c r="K390" s="16"/>
      <c r="L390" s="16"/>
      <c r="M390" s="16"/>
      <c r="N390" s="16"/>
      <c r="O390" s="17"/>
      <c r="P390" s="16"/>
      <c r="Q390" s="16"/>
      <c r="R390" s="16"/>
      <c r="S390" s="16"/>
      <c r="T390" s="16"/>
      <c r="U390" s="16"/>
    </row>
    <row r="391" spans="2:52" s="15" customFormat="1" ht="15.75" x14ac:dyDescent="0.3">
      <c r="C391" s="18">
        <f>C384</f>
        <v>1</v>
      </c>
      <c r="D391" s="19" t="s">
        <v>205</v>
      </c>
      <c r="E391" s="19">
        <f>E384</f>
        <v>5.8129999999999997</v>
      </c>
      <c r="F391" s="18">
        <f>H384</f>
        <v>1</v>
      </c>
      <c r="G391" s="18">
        <f>K384</f>
        <v>0</v>
      </c>
      <c r="H391" s="16"/>
      <c r="I391" s="16"/>
      <c r="J391" s="16"/>
      <c r="K391" s="16"/>
      <c r="L391" s="16"/>
      <c r="M391" s="16"/>
      <c r="N391" s="16"/>
      <c r="O391" s="17"/>
      <c r="P391" s="16"/>
      <c r="Q391" s="16"/>
      <c r="R391" s="16"/>
      <c r="S391" s="16"/>
      <c r="T391" s="16"/>
      <c r="U391" s="16"/>
    </row>
    <row r="392" spans="2:52" s="15" customFormat="1" ht="15.75" x14ac:dyDescent="0.3">
      <c r="C392" s="20"/>
      <c r="D392" s="25" t="s">
        <v>4704</v>
      </c>
      <c r="E392" s="25">
        <f>E390</f>
        <v>63.638999999999996</v>
      </c>
      <c r="F392" s="20"/>
      <c r="G392" s="16"/>
      <c r="H392" s="16"/>
      <c r="I392" s="16"/>
      <c r="J392" s="16"/>
      <c r="K392" s="16"/>
      <c r="L392" s="16"/>
      <c r="M392" s="16"/>
      <c r="N392" s="16"/>
      <c r="O392" s="17"/>
      <c r="P392" s="16"/>
      <c r="Q392" s="16"/>
      <c r="R392" s="16"/>
      <c r="S392" s="16"/>
      <c r="T392" s="16"/>
      <c r="U392" s="16"/>
    </row>
    <row r="393" spans="2:52" s="15" customFormat="1" ht="15.75" x14ac:dyDescent="0.3">
      <c r="C393" s="20"/>
      <c r="D393" s="25" t="s">
        <v>4705</v>
      </c>
      <c r="E393" s="25">
        <f>E390+E391</f>
        <v>69.451999999999998</v>
      </c>
      <c r="F393" s="16"/>
      <c r="G393" s="16"/>
      <c r="H393" s="16"/>
      <c r="I393" s="16"/>
      <c r="J393" s="16"/>
      <c r="K393" s="16"/>
      <c r="L393" s="16"/>
      <c r="M393" s="16"/>
      <c r="N393" s="16"/>
      <c r="O393" s="16"/>
      <c r="P393" s="16"/>
      <c r="Q393" s="16"/>
      <c r="R393" s="16"/>
      <c r="S393" s="16"/>
      <c r="T393" s="16"/>
      <c r="U393" s="16"/>
    </row>
    <row r="399" spans="2:52" x14ac:dyDescent="0.25">
      <c r="C399" s="15"/>
    </row>
  </sheetData>
  <sortState ref="B2:U15">
    <sortCondition ref="B2:B1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B1:AZ400"/>
  <sheetViews>
    <sheetView workbookViewId="0">
      <selection activeCell="B365" sqref="B1:U365"/>
    </sheetView>
  </sheetViews>
  <sheetFormatPr baseColWidth="10" defaultRowHeight="15" x14ac:dyDescent="0.25"/>
  <cols>
    <col min="1" max="3" width="11.42578125" style="21"/>
    <col min="4" max="4" width="34.140625" style="21" customWidth="1"/>
    <col min="5" max="5" width="15.140625" style="21" customWidth="1"/>
    <col min="6" max="7" width="11.42578125" style="26"/>
    <col min="8" max="9" width="0" style="26" hidden="1" customWidth="1"/>
    <col min="10" max="10" width="11.42578125" style="26"/>
    <col min="11" max="12" width="0" style="21" hidden="1" customWidth="1"/>
    <col min="13" max="13" width="11.42578125" style="26"/>
    <col min="14" max="15" width="0" style="26" hidden="1" customWidth="1"/>
    <col min="16" max="21" width="11.42578125" style="26"/>
    <col min="22" max="16384" width="11.42578125" style="21"/>
  </cols>
  <sheetData>
    <row r="1" spans="2:21" s="2" customFormat="1" ht="38.25" x14ac:dyDescent="0.2">
      <c r="B1" s="1" t="s">
        <v>164</v>
      </c>
      <c r="C1" s="1" t="s">
        <v>165</v>
      </c>
      <c r="D1" s="1" t="s">
        <v>166</v>
      </c>
      <c r="E1" s="1" t="s">
        <v>167</v>
      </c>
      <c r="F1" s="1" t="s">
        <v>168</v>
      </c>
      <c r="G1" s="1" t="s">
        <v>169</v>
      </c>
      <c r="H1" s="1" t="s">
        <v>172</v>
      </c>
      <c r="I1" s="1" t="s">
        <v>173</v>
      </c>
      <c r="J1" s="1" t="s">
        <v>170</v>
      </c>
      <c r="K1" s="1" t="s">
        <v>174</v>
      </c>
      <c r="L1" s="1" t="s">
        <v>175</v>
      </c>
      <c r="M1" s="1" t="s">
        <v>176</v>
      </c>
      <c r="N1" s="1" t="s">
        <v>0</v>
      </c>
      <c r="O1" s="1" t="s">
        <v>1</v>
      </c>
      <c r="P1" s="1" t="s">
        <v>2</v>
      </c>
      <c r="Q1" s="1" t="s">
        <v>3</v>
      </c>
      <c r="R1" s="1" t="s">
        <v>4</v>
      </c>
      <c r="S1" s="1" t="s">
        <v>5</v>
      </c>
      <c r="T1" s="1" t="s">
        <v>6</v>
      </c>
      <c r="U1" s="1" t="s">
        <v>171</v>
      </c>
    </row>
    <row r="2" spans="2:21" x14ac:dyDescent="0.25">
      <c r="B2" s="28" t="s">
        <v>361</v>
      </c>
      <c r="C2" s="28" t="s">
        <v>362</v>
      </c>
      <c r="D2" s="28" t="s">
        <v>363</v>
      </c>
      <c r="E2" s="28" t="s">
        <v>205</v>
      </c>
      <c r="F2" s="29">
        <f>VLOOKUP(N2,Revistas!$B$2:$H$63971,2,FALSE)</f>
        <v>3.569</v>
      </c>
      <c r="G2" s="29" t="str">
        <f>VLOOKUP(N2,Revistas!$B$2:$H$63971,3,FALSE)</f>
        <v>Q2</v>
      </c>
      <c r="H2" s="29" t="str">
        <f>VLOOKUP(N2,Revistas!$B$2:$H$63971,4,FALSE)</f>
        <v>HEMATOLOGY</v>
      </c>
      <c r="I2" s="29" t="str">
        <f>VLOOKUP(N2,Revistas!$B$2:$H$63971,5,FALSE)</f>
        <v>22/70</v>
      </c>
      <c r="J2" s="29" t="str">
        <f>VLOOKUP(N2,Revistas!$B$2:$H$63971,6,FALSE)</f>
        <v>NO</v>
      </c>
      <c r="K2" s="28" t="s">
        <v>364</v>
      </c>
      <c r="L2" s="28"/>
      <c r="M2" s="29">
        <v>0</v>
      </c>
      <c r="N2" s="29" t="s">
        <v>365</v>
      </c>
      <c r="O2" s="29" t="s">
        <v>224</v>
      </c>
      <c r="P2" s="29">
        <v>2018</v>
      </c>
      <c r="Q2" s="29">
        <v>24</v>
      </c>
      <c r="R2" s="29"/>
      <c r="S2" s="29">
        <v>15</v>
      </c>
      <c r="T2" s="29">
        <v>15</v>
      </c>
      <c r="U2" s="29"/>
    </row>
    <row r="3" spans="2:21" x14ac:dyDescent="0.25">
      <c r="B3" s="28" t="s">
        <v>388</v>
      </c>
      <c r="C3" s="28" t="s">
        <v>389</v>
      </c>
      <c r="D3" s="28" t="s">
        <v>390</v>
      </c>
      <c r="E3" s="28" t="s">
        <v>44</v>
      </c>
      <c r="F3" s="29">
        <f>VLOOKUP(N3,Revistas!$B$2:$H$63971,2,FALSE)</f>
        <v>2.246</v>
      </c>
      <c r="G3" s="29" t="str">
        <f>VLOOKUP(N3,Revistas!$B$2:$H$63971,3,FALSE)</f>
        <v>Q3</v>
      </c>
      <c r="H3" s="29" t="str">
        <f>VLOOKUP(N3,Revistas!$B$2:$H$63971,4,FALSE)</f>
        <v>HEMATOLOGY - SCIE</v>
      </c>
      <c r="I3" s="29" t="str">
        <f>VLOOKUP(N3,Revistas!$B$2:$H$63971,5,FALSE)</f>
        <v>40/70</v>
      </c>
      <c r="J3" s="29" t="str">
        <f>VLOOKUP(N3,Revistas!$B$2:$H$63971,6,FALSE)</f>
        <v>NO</v>
      </c>
      <c r="K3" s="28" t="s">
        <v>391</v>
      </c>
      <c r="L3" s="28" t="s">
        <v>392</v>
      </c>
      <c r="M3" s="29">
        <v>0</v>
      </c>
      <c r="N3" s="29" t="s">
        <v>393</v>
      </c>
      <c r="O3" s="29"/>
      <c r="P3" s="29">
        <v>2018</v>
      </c>
      <c r="Q3" s="29">
        <v>11</v>
      </c>
      <c r="R3" s="29">
        <v>3</v>
      </c>
      <c r="S3" s="29">
        <v>253</v>
      </c>
      <c r="T3" s="29">
        <v>261</v>
      </c>
      <c r="U3" s="29">
        <v>29383965</v>
      </c>
    </row>
    <row r="4" spans="2:21" x14ac:dyDescent="0.25">
      <c r="B4" s="28" t="s">
        <v>382</v>
      </c>
      <c r="C4" s="28" t="s">
        <v>383</v>
      </c>
      <c r="D4" s="28" t="s">
        <v>384</v>
      </c>
      <c r="E4" s="28" t="s">
        <v>44</v>
      </c>
      <c r="F4" s="29">
        <f>VLOOKUP(N4,Revistas!$B$2:$H$63971,2,FALSE)</f>
        <v>6.3419999999999996</v>
      </c>
      <c r="G4" s="29" t="str">
        <f>VLOOKUP(N4,Revistas!$B$2:$H$63971,3,FALSE)</f>
        <v>Q1</v>
      </c>
      <c r="H4" s="29" t="str">
        <f>VLOOKUP(N4,Revistas!$B$2:$H$63971,4,FALSE)</f>
        <v>HEMATOLOGY - SCIE</v>
      </c>
      <c r="I4" s="29" t="str">
        <f>VLOOKUP(N4,Revistas!$B$2:$H$63971,5,FALSE)</f>
        <v>70 DE 8</v>
      </c>
      <c r="J4" s="29" t="str">
        <f>VLOOKUP(N4,Revistas!$B$2:$H$63971,6,FALSE)</f>
        <v>NO</v>
      </c>
      <c r="K4" s="28" t="s">
        <v>385</v>
      </c>
      <c r="L4" s="28" t="s">
        <v>386</v>
      </c>
      <c r="M4" s="29">
        <v>0</v>
      </c>
      <c r="N4" s="29" t="s">
        <v>387</v>
      </c>
      <c r="O4" s="29" t="s">
        <v>73</v>
      </c>
      <c r="P4" s="29">
        <v>2018</v>
      </c>
      <c r="Q4" s="29">
        <v>32</v>
      </c>
      <c r="R4" s="29">
        <v>1</v>
      </c>
      <c r="S4" s="29">
        <v>52</v>
      </c>
      <c r="T4" s="29">
        <v>60</v>
      </c>
      <c r="U4" s="29">
        <v>28826659</v>
      </c>
    </row>
    <row r="5" spans="2:21" x14ac:dyDescent="0.25">
      <c r="B5" s="28" t="s">
        <v>369</v>
      </c>
      <c r="C5" s="28" t="s">
        <v>370</v>
      </c>
      <c r="D5" s="28" t="s">
        <v>363</v>
      </c>
      <c r="E5" s="28" t="s">
        <v>205</v>
      </c>
      <c r="F5" s="29">
        <f>VLOOKUP(N5,Revistas!$B$2:$H$63971,2,FALSE)</f>
        <v>3.569</v>
      </c>
      <c r="G5" s="29" t="str">
        <f>VLOOKUP(N5,Revistas!$B$2:$H$63971,3,FALSE)</f>
        <v>Q2</v>
      </c>
      <c r="H5" s="29" t="str">
        <f>VLOOKUP(N5,Revistas!$B$2:$H$63971,4,FALSE)</f>
        <v>HEMATOLOGY</v>
      </c>
      <c r="I5" s="29" t="str">
        <f>VLOOKUP(N5,Revistas!$B$2:$H$63971,5,FALSE)</f>
        <v>22/70</v>
      </c>
      <c r="J5" s="29" t="str">
        <f>VLOOKUP(N5,Revistas!$B$2:$H$63971,6,FALSE)</f>
        <v>NO</v>
      </c>
      <c r="K5" s="28" t="s">
        <v>371</v>
      </c>
      <c r="L5" s="28"/>
      <c r="M5" s="29">
        <v>0</v>
      </c>
      <c r="N5" s="29" t="s">
        <v>365</v>
      </c>
      <c r="O5" s="29" t="s">
        <v>224</v>
      </c>
      <c r="P5" s="29">
        <v>2018</v>
      </c>
      <c r="Q5" s="29">
        <v>24</v>
      </c>
      <c r="R5" s="29"/>
      <c r="S5" s="29">
        <v>81</v>
      </c>
      <c r="T5" s="29">
        <v>82</v>
      </c>
      <c r="U5" s="29"/>
    </row>
    <row r="6" spans="2:21" x14ac:dyDescent="0.25">
      <c r="B6" s="28" t="s">
        <v>395</v>
      </c>
      <c r="C6" s="28" t="s">
        <v>394</v>
      </c>
      <c r="D6" s="28" t="s">
        <v>396</v>
      </c>
      <c r="E6" s="28" t="s">
        <v>10</v>
      </c>
      <c r="F6" s="29">
        <f>VLOOKUP(N6,Revistas!$B$2:$H$63971,2,FALSE)</f>
        <v>5.6269999999999998</v>
      </c>
      <c r="G6" s="29" t="str">
        <f>VLOOKUP(N6,Revistas!$B$2:$H$63971,3,FALSE)</f>
        <v>Q1</v>
      </c>
      <c r="H6" s="29" t="str">
        <f>VLOOKUP(N6,Revistas!$B$2:$H$63971,4,FALSE)</f>
        <v>PERIPHERAL VASCULAR DISEASE</v>
      </c>
      <c r="I6" s="29" t="str">
        <f>VLOOKUP(N6,Revistas!$B$2:$H$63971,5,FALSE)</f>
        <v>6 DE 63</v>
      </c>
      <c r="J6" s="29" t="str">
        <f>VLOOKUP(N6,Revistas!$B$2:$H$63971,6,FALSE)</f>
        <v>SI</v>
      </c>
      <c r="K6" s="28" t="s">
        <v>399</v>
      </c>
      <c r="L6" s="28"/>
      <c r="M6" s="29" t="s">
        <v>140</v>
      </c>
      <c r="N6" s="29" t="s">
        <v>235</v>
      </c>
      <c r="O6" s="29" t="s">
        <v>398</v>
      </c>
      <c r="P6" s="29">
        <v>2018</v>
      </c>
      <c r="Q6" s="29">
        <v>118</v>
      </c>
      <c r="R6" s="29">
        <v>4</v>
      </c>
      <c r="S6" s="29" t="s">
        <v>397</v>
      </c>
      <c r="T6" s="29"/>
      <c r="U6" s="29">
        <v>29554698</v>
      </c>
    </row>
    <row r="7" spans="2:21" x14ac:dyDescent="0.25">
      <c r="B7" s="28" t="s">
        <v>366</v>
      </c>
      <c r="C7" s="28" t="s">
        <v>367</v>
      </c>
      <c r="D7" s="28" t="s">
        <v>363</v>
      </c>
      <c r="E7" s="28" t="s">
        <v>205</v>
      </c>
      <c r="F7" s="29">
        <f>VLOOKUP(N7,Revistas!$B$2:$H$63971,2,FALSE)</f>
        <v>3.569</v>
      </c>
      <c r="G7" s="29" t="str">
        <f>VLOOKUP(N7,Revistas!$B$2:$H$63971,3,FALSE)</f>
        <v>Q2</v>
      </c>
      <c r="H7" s="29" t="str">
        <f>VLOOKUP(N7,Revistas!$B$2:$H$63971,4,FALSE)</f>
        <v>HEMATOLOGY</v>
      </c>
      <c r="I7" s="29" t="str">
        <f>VLOOKUP(N7,Revistas!$B$2:$H$63971,5,FALSE)</f>
        <v>22/70</v>
      </c>
      <c r="J7" s="29" t="str">
        <f>VLOOKUP(N7,Revistas!$B$2:$H$63971,6,FALSE)</f>
        <v>NO</v>
      </c>
      <c r="K7" s="28" t="s">
        <v>368</v>
      </c>
      <c r="L7" s="28"/>
      <c r="M7" s="29">
        <v>0</v>
      </c>
      <c r="N7" s="29" t="s">
        <v>365</v>
      </c>
      <c r="O7" s="29" t="s">
        <v>224</v>
      </c>
      <c r="P7" s="29">
        <v>2018</v>
      </c>
      <c r="Q7" s="29">
        <v>24</v>
      </c>
      <c r="R7" s="29"/>
      <c r="S7" s="29">
        <v>36</v>
      </c>
      <c r="T7" s="29">
        <v>37</v>
      </c>
      <c r="U7" s="29"/>
    </row>
    <row r="8" spans="2:21" x14ac:dyDescent="0.25">
      <c r="B8" s="28" t="s">
        <v>372</v>
      </c>
      <c r="C8" s="28" t="s">
        <v>373</v>
      </c>
      <c r="D8" s="28" t="s">
        <v>363</v>
      </c>
      <c r="E8" s="28" t="s">
        <v>205</v>
      </c>
      <c r="F8" s="29">
        <f>VLOOKUP(N8,Revistas!$B$2:$H$63971,2,FALSE)</f>
        <v>3.569</v>
      </c>
      <c r="G8" s="29" t="str">
        <f>VLOOKUP(N8,Revistas!$B$2:$H$63971,3,FALSE)</f>
        <v>Q2</v>
      </c>
      <c r="H8" s="29" t="str">
        <f>VLOOKUP(N8,Revistas!$B$2:$H$63971,4,FALSE)</f>
        <v>HEMATOLOGY</v>
      </c>
      <c r="I8" s="29" t="str">
        <f>VLOOKUP(N8,Revistas!$B$2:$H$63971,5,FALSE)</f>
        <v>22/70</v>
      </c>
      <c r="J8" s="29" t="str">
        <f>VLOOKUP(N8,Revistas!$B$2:$H$63971,6,FALSE)</f>
        <v>NO</v>
      </c>
      <c r="K8" s="28" t="s">
        <v>374</v>
      </c>
      <c r="L8" s="28"/>
      <c r="M8" s="29">
        <v>0</v>
      </c>
      <c r="N8" s="29" t="s">
        <v>365</v>
      </c>
      <c r="O8" s="29" t="s">
        <v>224</v>
      </c>
      <c r="P8" s="29">
        <v>2018</v>
      </c>
      <c r="Q8" s="29">
        <v>24</v>
      </c>
      <c r="R8" s="29"/>
      <c r="S8" s="29">
        <v>109</v>
      </c>
      <c r="T8" s="29">
        <v>109</v>
      </c>
      <c r="U8" s="29"/>
    </row>
    <row r="9" spans="2:21" x14ac:dyDescent="0.25">
      <c r="B9" s="28" t="s">
        <v>375</v>
      </c>
      <c r="C9" s="28" t="s">
        <v>376</v>
      </c>
      <c r="D9" s="28" t="s">
        <v>377</v>
      </c>
      <c r="E9" s="28" t="s">
        <v>10</v>
      </c>
      <c r="F9" s="29">
        <f>VLOOKUP(N9,Revistas!$B$2:$H$63971,2,FALSE)</f>
        <v>4.5039999999999996</v>
      </c>
      <c r="G9" s="29" t="str">
        <f>VLOOKUP(N9,Revistas!$B$2:$H$63971,3,FALSE)</f>
        <v>Q1</v>
      </c>
      <c r="H9" s="29" t="str">
        <f>VLOOKUP(N9,Revistas!$B$2:$H$63971,4,FALSE)</f>
        <v>GERIATRICS &amp; GERONTOLOGY</v>
      </c>
      <c r="I9" s="29" t="str">
        <f>VLOOKUP(N9,Revistas!$B$2:$H$63971,5,FALSE)</f>
        <v>7 DE 49</v>
      </c>
      <c r="J9" s="29" t="str">
        <f>VLOOKUP(N9,Revistas!$B$2:$H$63971,6,FALSE)</f>
        <v>NO</v>
      </c>
      <c r="K9" s="28" t="s">
        <v>378</v>
      </c>
      <c r="L9" s="28" t="s">
        <v>379</v>
      </c>
      <c r="M9" s="29">
        <v>0</v>
      </c>
      <c r="N9" s="29" t="s">
        <v>380</v>
      </c>
      <c r="O9" s="29" t="s">
        <v>381</v>
      </c>
      <c r="P9" s="29">
        <v>2018</v>
      </c>
      <c r="Q9" s="29">
        <v>9</v>
      </c>
      <c r="R9" s="29"/>
      <c r="S9" s="29"/>
      <c r="T9" s="29">
        <v>435</v>
      </c>
      <c r="U9" s="29"/>
    </row>
    <row r="11" spans="2:21" hidden="1" x14ac:dyDescent="0.25"/>
    <row r="12" spans="2:21" hidden="1" x14ac:dyDescent="0.25"/>
    <row r="13" spans="2:21" hidden="1" x14ac:dyDescent="0.25"/>
    <row r="14" spans="2:21" hidden="1" x14ac:dyDescent="0.25"/>
    <row r="15" spans="2:21" hidden="1" x14ac:dyDescent="0.25"/>
    <row r="16" spans="2:2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2:21" hidden="1" x14ac:dyDescent="0.25"/>
    <row r="370" spans="2:21" s="15" customFormat="1" hidden="1" x14ac:dyDescent="0.25">
      <c r="B370" s="15" t="s">
        <v>167</v>
      </c>
      <c r="C370" s="15" t="s">
        <v>167</v>
      </c>
      <c r="D370" s="15" t="s">
        <v>167</v>
      </c>
      <c r="E370" s="16" t="s">
        <v>168</v>
      </c>
      <c r="F370" s="16" t="s">
        <v>167</v>
      </c>
      <c r="G370" s="16" t="s">
        <v>169</v>
      </c>
      <c r="H370" s="16" t="s">
        <v>4691</v>
      </c>
      <c r="I370" s="16" t="s">
        <v>167</v>
      </c>
      <c r="J370" s="16" t="s">
        <v>170</v>
      </c>
      <c r="K370" s="16" t="s">
        <v>4692</v>
      </c>
      <c r="L370" s="16"/>
      <c r="M370" s="16"/>
      <c r="N370" s="16"/>
      <c r="O370" s="16"/>
      <c r="P370" s="16"/>
      <c r="Q370" s="16"/>
      <c r="R370" s="16"/>
      <c r="S370" s="16"/>
      <c r="T370" s="16"/>
      <c r="U370" s="16"/>
    </row>
    <row r="371" spans="2:21" s="15" customFormat="1" hidden="1" x14ac:dyDescent="0.25">
      <c r="B371" s="15" t="s">
        <v>10</v>
      </c>
      <c r="C371" s="15">
        <f>DCOUNTA(A1:U366,E1,B370:B371)</f>
        <v>2</v>
      </c>
      <c r="D371" s="15" t="s">
        <v>10</v>
      </c>
      <c r="E371" s="16">
        <f>DSUM(A1:U366,F1,D370:D371)</f>
        <v>10.131</v>
      </c>
      <c r="F371" s="16" t="s">
        <v>10</v>
      </c>
      <c r="G371" s="16" t="s">
        <v>1638</v>
      </c>
      <c r="H371" s="16">
        <f>DCOUNTA(A1:U366,G1,F370:G371)</f>
        <v>2</v>
      </c>
      <c r="I371" s="16" t="s">
        <v>10</v>
      </c>
      <c r="J371" s="16" t="s">
        <v>1592</v>
      </c>
      <c r="K371" s="16">
        <f>DCOUNTA(A1:U366,J1,I370:J371)</f>
        <v>1</v>
      </c>
      <c r="L371" s="16"/>
      <c r="M371" s="16"/>
      <c r="N371" s="16"/>
      <c r="O371" s="16"/>
      <c r="P371" s="16"/>
      <c r="Q371" s="16"/>
      <c r="R371" s="16"/>
      <c r="S371" s="16"/>
      <c r="T371" s="16"/>
      <c r="U371" s="16"/>
    </row>
    <row r="372" spans="2:21" s="15" customFormat="1" hidden="1" x14ac:dyDescent="0.25">
      <c r="E372" s="16"/>
      <c r="F372" s="16"/>
      <c r="G372" s="16"/>
      <c r="H372" s="16"/>
      <c r="I372" s="16"/>
      <c r="J372" s="16"/>
      <c r="K372" s="16"/>
      <c r="L372" s="16"/>
      <c r="M372" s="16"/>
      <c r="N372" s="16"/>
      <c r="O372" s="16"/>
      <c r="P372" s="16"/>
      <c r="Q372" s="16"/>
      <c r="R372" s="16"/>
      <c r="S372" s="16"/>
      <c r="T372" s="16"/>
      <c r="U372" s="16"/>
    </row>
    <row r="373" spans="2:21" s="15" customFormat="1" hidden="1" x14ac:dyDescent="0.25">
      <c r="B373" s="15" t="s">
        <v>167</v>
      </c>
      <c r="D373" s="15" t="s">
        <v>167</v>
      </c>
      <c r="E373" s="16" t="s">
        <v>168</v>
      </c>
      <c r="F373" s="16" t="s">
        <v>167</v>
      </c>
      <c r="G373" s="16" t="s">
        <v>169</v>
      </c>
      <c r="H373" s="16" t="s">
        <v>4691</v>
      </c>
      <c r="I373" s="16" t="s">
        <v>167</v>
      </c>
      <c r="J373" s="16" t="s">
        <v>170</v>
      </c>
      <c r="K373" s="16" t="s">
        <v>4692</v>
      </c>
      <c r="L373" s="16"/>
      <c r="M373" s="16"/>
      <c r="N373" s="16"/>
      <c r="O373" s="16"/>
      <c r="P373" s="16"/>
      <c r="Q373" s="16"/>
      <c r="R373" s="16"/>
      <c r="S373" s="16"/>
      <c r="T373" s="16"/>
      <c r="U373" s="16"/>
    </row>
    <row r="374" spans="2:21" s="15" customFormat="1" hidden="1" x14ac:dyDescent="0.25">
      <c r="B374" s="15" t="s">
        <v>24</v>
      </c>
      <c r="C374" s="15">
        <f>DCOUNTA(A1:U366,E1,B373:B374)</f>
        <v>0</v>
      </c>
      <c r="D374" s="15" t="s">
        <v>24</v>
      </c>
      <c r="E374" s="16">
        <f>DSUM(A1:U366,F1,D373:D374)</f>
        <v>0</v>
      </c>
      <c r="F374" s="16" t="s">
        <v>24</v>
      </c>
      <c r="G374" s="16" t="s">
        <v>1638</v>
      </c>
      <c r="H374" s="16">
        <f>DCOUNTA(A1:U366,G1,F373:G374)</f>
        <v>0</v>
      </c>
      <c r="I374" s="16" t="s">
        <v>24</v>
      </c>
      <c r="J374" s="16" t="s">
        <v>1592</v>
      </c>
      <c r="K374" s="16">
        <f>DCOUNTA(A1:U366,J1,I373:J374)</f>
        <v>0</v>
      </c>
      <c r="L374" s="16"/>
      <c r="M374" s="16"/>
      <c r="N374" s="16"/>
      <c r="O374" s="16"/>
      <c r="P374" s="16"/>
      <c r="Q374" s="16"/>
      <c r="R374" s="16"/>
      <c r="S374" s="16"/>
      <c r="T374" s="16"/>
      <c r="U374" s="16"/>
    </row>
    <row r="375" spans="2:21" s="15" customFormat="1" hidden="1" x14ac:dyDescent="0.25">
      <c r="E375" s="16"/>
      <c r="F375" s="16"/>
      <c r="G375" s="16"/>
      <c r="H375" s="16"/>
      <c r="I375" s="16"/>
      <c r="J375" s="16"/>
      <c r="K375" s="16"/>
      <c r="L375" s="16"/>
      <c r="M375" s="16"/>
      <c r="N375" s="16"/>
      <c r="O375" s="16"/>
      <c r="P375" s="16"/>
      <c r="Q375" s="16"/>
      <c r="R375" s="16"/>
      <c r="S375" s="16"/>
      <c r="T375" s="16"/>
      <c r="U375" s="16"/>
    </row>
    <row r="376" spans="2:21" s="15" customFormat="1" hidden="1" x14ac:dyDescent="0.25">
      <c r="B376" s="15" t="s">
        <v>167</v>
      </c>
      <c r="D376" s="15" t="s">
        <v>167</v>
      </c>
      <c r="E376" s="16" t="s">
        <v>168</v>
      </c>
      <c r="F376" s="16" t="s">
        <v>167</v>
      </c>
      <c r="G376" s="16" t="s">
        <v>169</v>
      </c>
      <c r="H376" s="16" t="s">
        <v>4691</v>
      </c>
      <c r="I376" s="16" t="s">
        <v>167</v>
      </c>
      <c r="J376" s="16" t="s">
        <v>170</v>
      </c>
      <c r="K376" s="16" t="s">
        <v>4692</v>
      </c>
      <c r="L376" s="16"/>
      <c r="M376" s="16"/>
      <c r="N376" s="16"/>
      <c r="O376" s="16"/>
      <c r="P376" s="16"/>
      <c r="Q376" s="16"/>
      <c r="R376" s="16"/>
      <c r="S376" s="16"/>
      <c r="T376" s="16"/>
      <c r="U376" s="16"/>
    </row>
    <row r="377" spans="2:21" s="15" customFormat="1" hidden="1" x14ac:dyDescent="0.25">
      <c r="B377" s="15" t="s">
        <v>149</v>
      </c>
      <c r="C377" s="15">
        <f>DCOUNTA(A1:U366,E1,B376:B377)</f>
        <v>0</v>
      </c>
      <c r="D377" s="15" t="s">
        <v>149</v>
      </c>
      <c r="E377" s="16">
        <f>DSUM(A1:U366,F1,D376:D377)</f>
        <v>0</v>
      </c>
      <c r="F377" s="16" t="s">
        <v>149</v>
      </c>
      <c r="G377" s="16" t="s">
        <v>1638</v>
      </c>
      <c r="H377" s="16">
        <f>DCOUNTA(A1:U366,G1,F376:G377)</f>
        <v>0</v>
      </c>
      <c r="I377" s="16" t="s">
        <v>149</v>
      </c>
      <c r="J377" s="16" t="s">
        <v>1592</v>
      </c>
      <c r="K377" s="16">
        <f>DCOUNTA(A1:U366,J1,I376:J377)</f>
        <v>0</v>
      </c>
      <c r="L377" s="16"/>
      <c r="M377" s="16"/>
      <c r="N377" s="16"/>
      <c r="O377" s="16"/>
      <c r="P377" s="16"/>
      <c r="Q377" s="16"/>
      <c r="R377" s="16"/>
      <c r="S377" s="16"/>
      <c r="T377" s="16"/>
      <c r="U377" s="16"/>
    </row>
    <row r="378" spans="2:21" s="15" customFormat="1" hidden="1" x14ac:dyDescent="0.25">
      <c r="E378" s="16"/>
      <c r="F378" s="16"/>
      <c r="G378" s="16"/>
      <c r="H378" s="16"/>
      <c r="I378" s="16"/>
      <c r="J378" s="16"/>
      <c r="K378" s="16"/>
      <c r="L378" s="16"/>
      <c r="M378" s="16"/>
      <c r="N378" s="16"/>
      <c r="O378" s="16"/>
      <c r="P378" s="16"/>
      <c r="Q378" s="16"/>
      <c r="R378" s="16"/>
      <c r="S378" s="16"/>
      <c r="T378" s="16"/>
      <c r="U378" s="16"/>
    </row>
    <row r="379" spans="2:21" s="15" customFormat="1" hidden="1" x14ac:dyDescent="0.25">
      <c r="B379" s="15" t="s">
        <v>167</v>
      </c>
      <c r="D379" s="15" t="s">
        <v>167</v>
      </c>
      <c r="E379" s="16" t="s">
        <v>168</v>
      </c>
      <c r="F379" s="16" t="s">
        <v>167</v>
      </c>
      <c r="G379" s="16" t="s">
        <v>169</v>
      </c>
      <c r="H379" s="16" t="s">
        <v>4691</v>
      </c>
      <c r="I379" s="16" t="s">
        <v>167</v>
      </c>
      <c r="J379" s="16" t="s">
        <v>170</v>
      </c>
      <c r="K379" s="16" t="s">
        <v>4692</v>
      </c>
      <c r="L379" s="16"/>
      <c r="M379" s="16"/>
      <c r="N379" s="16"/>
      <c r="O379" s="16"/>
      <c r="P379" s="16"/>
      <c r="Q379" s="16"/>
      <c r="R379" s="16"/>
      <c r="S379" s="16"/>
      <c r="T379" s="16"/>
      <c r="U379" s="16"/>
    </row>
    <row r="380" spans="2:21" s="15" customFormat="1" hidden="1" x14ac:dyDescent="0.25">
      <c r="B380" s="15" t="s">
        <v>198</v>
      </c>
      <c r="C380" s="15">
        <f>DCOUNTA(A1:U366,E1,B379:B380)</f>
        <v>0</v>
      </c>
      <c r="D380" s="15" t="s">
        <v>198</v>
      </c>
      <c r="E380" s="16">
        <f>DSUM(A1:U366,F1,D379:D380)</f>
        <v>0</v>
      </c>
      <c r="F380" s="16" t="s">
        <v>198</v>
      </c>
      <c r="G380" s="16" t="s">
        <v>1638</v>
      </c>
      <c r="H380" s="16">
        <f>DCOUNTA(A1:U366,G1,F379:G380)</f>
        <v>0</v>
      </c>
      <c r="I380" s="16" t="s">
        <v>198</v>
      </c>
      <c r="J380" s="16" t="s">
        <v>1592</v>
      </c>
      <c r="K380" s="16">
        <f>DCOUNTA(A1:U366,J1,I379:J380)</f>
        <v>0</v>
      </c>
      <c r="L380" s="16"/>
      <c r="M380" s="16"/>
      <c r="N380" s="16"/>
      <c r="O380" s="16"/>
      <c r="P380" s="16"/>
      <c r="Q380" s="16"/>
      <c r="R380" s="16"/>
      <c r="S380" s="16"/>
      <c r="T380" s="16"/>
      <c r="U380" s="16"/>
    </row>
    <row r="381" spans="2:21" s="15" customFormat="1" hidden="1" x14ac:dyDescent="0.25">
      <c r="E381" s="16"/>
      <c r="F381" s="16"/>
      <c r="G381" s="16"/>
      <c r="H381" s="16"/>
      <c r="I381" s="16"/>
      <c r="J381" s="16"/>
      <c r="K381" s="16"/>
      <c r="L381" s="16"/>
      <c r="M381" s="16"/>
      <c r="N381" s="16"/>
      <c r="O381" s="16"/>
      <c r="P381" s="16"/>
      <c r="Q381" s="16"/>
      <c r="R381" s="16"/>
      <c r="S381" s="16"/>
      <c r="T381" s="16"/>
      <c r="U381" s="16"/>
    </row>
    <row r="382" spans="2:21" s="15" customFormat="1" hidden="1" x14ac:dyDescent="0.25">
      <c r="E382" s="16"/>
      <c r="F382" s="16"/>
      <c r="G382" s="16"/>
      <c r="H382" s="16"/>
      <c r="I382" s="16"/>
      <c r="J382" s="16"/>
      <c r="K382" s="16"/>
      <c r="L382" s="16"/>
      <c r="M382" s="16"/>
      <c r="N382" s="16"/>
      <c r="O382" s="16"/>
      <c r="P382" s="16"/>
      <c r="Q382" s="16"/>
      <c r="R382" s="16"/>
      <c r="S382" s="16"/>
      <c r="T382" s="16"/>
      <c r="U382" s="16"/>
    </row>
    <row r="383" spans="2:21" s="15" customFormat="1" hidden="1" x14ac:dyDescent="0.25">
      <c r="B383" s="15" t="s">
        <v>167</v>
      </c>
      <c r="D383" s="15" t="s">
        <v>167</v>
      </c>
      <c r="E383" s="16" t="s">
        <v>168</v>
      </c>
      <c r="F383" s="16" t="s">
        <v>167</v>
      </c>
      <c r="G383" s="16" t="s">
        <v>169</v>
      </c>
      <c r="H383" s="16" t="s">
        <v>4691</v>
      </c>
      <c r="I383" s="16" t="s">
        <v>167</v>
      </c>
      <c r="J383" s="16" t="s">
        <v>170</v>
      </c>
      <c r="K383" s="16" t="s">
        <v>4692</v>
      </c>
      <c r="L383" s="16"/>
      <c r="M383" s="16"/>
      <c r="N383" s="16"/>
      <c r="O383" s="16"/>
      <c r="P383" s="16"/>
      <c r="Q383" s="16"/>
      <c r="R383" s="16"/>
      <c r="S383" s="16"/>
      <c r="T383" s="16"/>
      <c r="U383" s="16"/>
    </row>
    <row r="384" spans="2:21" s="15" customFormat="1" hidden="1" x14ac:dyDescent="0.25">
      <c r="B384" s="15" t="s">
        <v>205</v>
      </c>
      <c r="C384" s="15">
        <f>DCOUNTA(A1:U366,E1,B383:B384)</f>
        <v>4</v>
      </c>
      <c r="D384" s="15" t="s">
        <v>205</v>
      </c>
      <c r="E384" s="16">
        <f>DSUM(A1:U366,F1,D383:D384)</f>
        <v>14.276</v>
      </c>
      <c r="F384" s="16" t="s">
        <v>205</v>
      </c>
      <c r="G384" s="16" t="s">
        <v>1638</v>
      </c>
      <c r="H384" s="16">
        <f>DCOUNTA(A1:U366,G1,F383:G384)</f>
        <v>0</v>
      </c>
      <c r="I384" s="16" t="s">
        <v>205</v>
      </c>
      <c r="J384" s="16" t="s">
        <v>1592</v>
      </c>
      <c r="K384" s="16">
        <f>DCOUNTA(A1:U366,J1,I383:J384)</f>
        <v>0</v>
      </c>
      <c r="L384" s="16"/>
      <c r="M384" s="16"/>
      <c r="N384" s="16"/>
      <c r="O384" s="16"/>
      <c r="P384" s="16"/>
      <c r="Q384" s="16"/>
      <c r="R384" s="16"/>
      <c r="S384" s="16"/>
      <c r="T384" s="16"/>
      <c r="U384" s="16"/>
    </row>
    <row r="385" spans="2:52" s="15" customFormat="1" hidden="1" x14ac:dyDescent="0.25">
      <c r="E385" s="16"/>
      <c r="F385" s="16"/>
      <c r="G385" s="16"/>
      <c r="H385" s="16"/>
      <c r="I385" s="16"/>
      <c r="J385" s="16"/>
      <c r="K385" s="16"/>
      <c r="L385" s="16"/>
      <c r="M385" s="16"/>
      <c r="N385" s="16"/>
      <c r="O385" s="16"/>
      <c r="P385" s="16"/>
      <c r="Q385" s="16"/>
      <c r="R385" s="16"/>
      <c r="S385" s="16"/>
      <c r="T385" s="16"/>
      <c r="U385" s="16"/>
    </row>
    <row r="386" spans="2:52" s="15" customFormat="1" hidden="1" x14ac:dyDescent="0.25">
      <c r="B386" s="15" t="s">
        <v>167</v>
      </c>
      <c r="D386" s="15" t="s">
        <v>167</v>
      </c>
      <c r="E386" s="16" t="s">
        <v>168</v>
      </c>
      <c r="F386" s="16" t="s">
        <v>167</v>
      </c>
      <c r="G386" s="16" t="s">
        <v>169</v>
      </c>
      <c r="H386" s="16" t="s">
        <v>4691</v>
      </c>
      <c r="I386" s="16" t="s">
        <v>167</v>
      </c>
      <c r="J386" s="16" t="s">
        <v>170</v>
      </c>
      <c r="K386" s="16" t="s">
        <v>4692</v>
      </c>
      <c r="L386" s="16"/>
      <c r="M386" s="16"/>
      <c r="N386" s="16"/>
      <c r="O386" s="16"/>
      <c r="P386" s="16"/>
      <c r="Q386" s="16"/>
      <c r="R386" s="16"/>
      <c r="S386" s="16"/>
      <c r="T386" s="16"/>
      <c r="U386" s="16"/>
    </row>
    <row r="387" spans="2:52" s="15" customFormat="1" hidden="1" x14ac:dyDescent="0.25">
      <c r="B387" s="15" t="s">
        <v>44</v>
      </c>
      <c r="C387" s="15">
        <f>DCOUNTA(A1:U366,E1,B386:B387)</f>
        <v>2</v>
      </c>
      <c r="D387" s="15" t="s">
        <v>44</v>
      </c>
      <c r="E387" s="16">
        <f>DSUM(A1:U366,F1,D386:D387)</f>
        <v>8.5879999999999992</v>
      </c>
      <c r="F387" s="16" t="s">
        <v>44</v>
      </c>
      <c r="G387" s="16" t="s">
        <v>1638</v>
      </c>
      <c r="H387" s="16">
        <f>DCOUNTA(A1:U366,G1,F386:G387)</f>
        <v>1</v>
      </c>
      <c r="I387" s="16" t="s">
        <v>44</v>
      </c>
      <c r="J387" s="16" t="s">
        <v>1592</v>
      </c>
      <c r="K387" s="16">
        <f>DCOUNTA(A1:U366,J1,I386:J387)</f>
        <v>0</v>
      </c>
      <c r="L387" s="16"/>
      <c r="M387" s="16"/>
      <c r="N387" s="16"/>
      <c r="O387" s="16"/>
      <c r="P387" s="16"/>
      <c r="Q387" s="16"/>
      <c r="R387" s="16"/>
      <c r="S387" s="16"/>
      <c r="T387" s="16"/>
      <c r="U387" s="16"/>
    </row>
    <row r="388" spans="2:52" s="15" customFormat="1" x14ac:dyDescent="0.25">
      <c r="E388" s="16"/>
      <c r="F388" s="16"/>
      <c r="G388" s="16"/>
      <c r="H388" s="16"/>
      <c r="I388" s="16"/>
      <c r="J388" s="16"/>
      <c r="K388" s="16"/>
      <c r="L388" s="16"/>
      <c r="M388" s="16"/>
      <c r="N388" s="16"/>
      <c r="O388" s="16"/>
      <c r="P388" s="16"/>
      <c r="Q388" s="16"/>
      <c r="R388" s="16"/>
      <c r="S388" s="16"/>
      <c r="T388" s="16"/>
      <c r="U388" s="16"/>
    </row>
    <row r="389" spans="2:52" s="15" customFormat="1" ht="15.75" x14ac:dyDescent="0.3">
      <c r="C389" s="25" t="s">
        <v>4693</v>
      </c>
      <c r="D389" s="25" t="s">
        <v>4694</v>
      </c>
      <c r="E389" s="25" t="s">
        <v>1634</v>
      </c>
      <c r="F389" s="25" t="s">
        <v>4695</v>
      </c>
      <c r="G389" s="25" t="s">
        <v>4696</v>
      </c>
      <c r="H389" s="16"/>
      <c r="I389" s="16"/>
      <c r="J389" s="16"/>
      <c r="K389" s="16"/>
      <c r="L389" s="16"/>
      <c r="M389" s="16"/>
      <c r="N389" s="16"/>
      <c r="O389" s="17"/>
      <c r="P389" s="16"/>
      <c r="Q389" s="16"/>
      <c r="R389" s="16"/>
      <c r="S389" s="16"/>
      <c r="T389" s="16"/>
      <c r="U389" s="16"/>
      <c r="AY389" s="15" t="s">
        <v>4697</v>
      </c>
      <c r="AZ389" s="15" t="s">
        <v>4698</v>
      </c>
    </row>
    <row r="390" spans="2:52" s="15" customFormat="1" ht="15.75" x14ac:dyDescent="0.3">
      <c r="C390" s="18">
        <f>C371</f>
        <v>2</v>
      </c>
      <c r="D390" s="19" t="s">
        <v>4699</v>
      </c>
      <c r="E390" s="19">
        <f>E371</f>
        <v>10.131</v>
      </c>
      <c r="F390" s="18">
        <f>H371</f>
        <v>2</v>
      </c>
      <c r="G390" s="18">
        <f>K371</f>
        <v>1</v>
      </c>
      <c r="H390" s="16"/>
      <c r="I390" s="16"/>
      <c r="J390" s="16"/>
      <c r="K390" s="16"/>
      <c r="L390" s="16"/>
      <c r="M390" s="16"/>
      <c r="N390" s="16"/>
      <c r="O390" s="17"/>
      <c r="P390" s="16"/>
      <c r="Q390" s="16"/>
      <c r="R390" s="16"/>
      <c r="S390" s="16"/>
      <c r="T390" s="16"/>
      <c r="U390" s="16"/>
    </row>
    <row r="391" spans="2:52" s="15" customFormat="1" ht="15.75" x14ac:dyDescent="0.3">
      <c r="C391" s="18">
        <f>C384</f>
        <v>4</v>
      </c>
      <c r="D391" s="19" t="s">
        <v>205</v>
      </c>
      <c r="E391" s="19">
        <f>E384</f>
        <v>14.276</v>
      </c>
      <c r="F391" s="18">
        <f>H384</f>
        <v>0</v>
      </c>
      <c r="G391" s="18">
        <f>K384</f>
        <v>0</v>
      </c>
      <c r="H391" s="16"/>
      <c r="I391" s="16"/>
      <c r="J391" s="16"/>
      <c r="K391" s="16"/>
      <c r="L391" s="16"/>
      <c r="M391" s="16"/>
      <c r="N391" s="16"/>
      <c r="O391" s="17"/>
      <c r="P391" s="16"/>
      <c r="Q391" s="16"/>
      <c r="R391" s="16"/>
      <c r="S391" s="16"/>
      <c r="T391" s="16"/>
      <c r="U391" s="16"/>
    </row>
    <row r="392" spans="2:52" s="15" customFormat="1" ht="15.75" x14ac:dyDescent="0.3">
      <c r="C392" s="18">
        <f>C387</f>
        <v>2</v>
      </c>
      <c r="D392" s="19" t="s">
        <v>4703</v>
      </c>
      <c r="E392" s="19">
        <f>E387</f>
        <v>8.5879999999999992</v>
      </c>
      <c r="F392" s="18">
        <f>H387</f>
        <v>1</v>
      </c>
      <c r="G392" s="18">
        <f>K387</f>
        <v>0</v>
      </c>
      <c r="H392" s="16"/>
      <c r="I392" s="16"/>
      <c r="J392" s="16"/>
      <c r="K392" s="16"/>
      <c r="L392" s="16"/>
      <c r="M392" s="16"/>
      <c r="N392" s="16"/>
      <c r="O392" s="17"/>
      <c r="P392" s="16"/>
      <c r="Q392" s="16"/>
      <c r="R392" s="16"/>
      <c r="S392" s="16"/>
      <c r="T392" s="16"/>
      <c r="U392" s="16"/>
    </row>
    <row r="393" spans="2:52" s="15" customFormat="1" ht="15.75" x14ac:dyDescent="0.3">
      <c r="C393" s="20"/>
      <c r="D393" s="25" t="s">
        <v>4704</v>
      </c>
      <c r="E393" s="25">
        <f>E390</f>
        <v>10.131</v>
      </c>
      <c r="F393" s="20"/>
      <c r="G393" s="16"/>
      <c r="H393" s="16"/>
      <c r="I393" s="16"/>
      <c r="J393" s="16"/>
      <c r="K393" s="16"/>
      <c r="L393" s="16"/>
      <c r="M393" s="16"/>
      <c r="N393" s="16"/>
      <c r="O393" s="17"/>
      <c r="P393" s="16"/>
      <c r="Q393" s="16"/>
      <c r="R393" s="16"/>
      <c r="S393" s="16"/>
      <c r="T393" s="16"/>
      <c r="U393" s="16"/>
    </row>
    <row r="394" spans="2:52" s="15" customFormat="1" ht="15.75" x14ac:dyDescent="0.3">
      <c r="C394" s="20"/>
      <c r="D394" s="25" t="s">
        <v>4705</v>
      </c>
      <c r="E394" s="25">
        <f>E390+E391+E392</f>
        <v>32.994999999999997</v>
      </c>
      <c r="F394" s="16"/>
      <c r="G394" s="16"/>
      <c r="H394" s="16"/>
      <c r="I394" s="16"/>
      <c r="J394" s="16"/>
      <c r="K394" s="16"/>
      <c r="L394" s="16"/>
      <c r="M394" s="16"/>
      <c r="N394" s="16"/>
      <c r="O394" s="16"/>
      <c r="P394" s="16"/>
      <c r="Q394" s="16"/>
      <c r="R394" s="16"/>
      <c r="S394" s="16"/>
      <c r="T394" s="16"/>
      <c r="U394" s="16"/>
    </row>
    <row r="400" spans="2:52" x14ac:dyDescent="0.25">
      <c r="C400" s="15"/>
    </row>
  </sheetData>
  <sortState ref="B2:U10">
    <sortCondition ref="B2:B36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51</vt:i4>
      </vt:variant>
    </vt:vector>
  </HeadingPairs>
  <TitlesOfParts>
    <vt:vector size="51" baseType="lpstr">
      <vt:lpstr>IdiPAZ</vt:lpstr>
      <vt:lpstr>15 Mejores Publicaciones</vt:lpstr>
      <vt:lpstr>Neurología y Enfermedades Cereb</vt:lpstr>
      <vt:lpstr>Estrategias Neuroprotectoras en</vt:lpstr>
      <vt:lpstr>Estructura, Neuroquímica y Plas</vt:lpstr>
      <vt:lpstr>Implicación de los Sistemas Gli</vt:lpstr>
      <vt:lpstr>Investigación en Cardiología Cl</vt:lpstr>
      <vt:lpstr>Epidemiología Cardiovascular y </vt:lpstr>
      <vt:lpstr>Coagulopatías y Alteraciones de</vt:lpstr>
      <vt:lpstr>Fisiología Y Farmacología Vascu</vt:lpstr>
      <vt:lpstr>Farmacología Vascular y Metabol</vt:lpstr>
      <vt:lpstr>SIDA y Enfermedades Infecciosas</vt:lpstr>
      <vt:lpstr>Microbiología Molecular</vt:lpstr>
      <vt:lpstr>Inmuno-Reumatología</vt:lpstr>
      <vt:lpstr>Repuesta Inmune Innata</vt:lpstr>
      <vt:lpstr>Diagnóstico y Tratamiento de Pa</vt:lpstr>
      <vt:lpstr>Fisiopatología Linfocitaria en </vt:lpstr>
      <vt:lpstr>Hipersensibilidad a Medicamento</vt:lpstr>
      <vt:lpstr>Patología Infecciosa Respirator</vt:lpstr>
      <vt:lpstr>Infecciones Sistémicas en Pedia</vt:lpstr>
      <vt:lpstr>Investigación Traslacional en C</vt:lpstr>
      <vt:lpstr>Medicina Interna y Enfermedades</vt:lpstr>
      <vt:lpstr>Difunción y Fallo Orgánico en l</vt:lpstr>
      <vt:lpstr>Enfermedades Respiratiorias</vt:lpstr>
      <vt:lpstr>Regulación de la Expresión Géni</vt:lpstr>
      <vt:lpstr>Nefrología</vt:lpstr>
      <vt:lpstr>Neonatología</vt:lpstr>
      <vt:lpstr>Envejecimiento y Fragilidad de </vt:lpstr>
      <vt:lpstr>Hepatología Molecular</vt:lpstr>
      <vt:lpstr>Diagnóstico y Tratamiento de l </vt:lpstr>
      <vt:lpstr>Ginecología Oncológica</vt:lpstr>
      <vt:lpstr>Gestión del Paciente Sangrant</vt:lpstr>
      <vt:lpstr>Enfermedades Endocrinas</vt:lpstr>
      <vt:lpstr>Urología</vt:lpstr>
      <vt:lpstr>Medicina Materno Fetal</vt:lpstr>
      <vt:lpstr>Patología Urgente y Emergente </vt:lpstr>
      <vt:lpstr>Instituto de Genética Médica y </vt:lpstr>
      <vt:lpstr>Oncología Traslacional</vt:lpstr>
      <vt:lpstr>Terapias Experimentales y Bioma</vt:lpstr>
      <vt:lpstr>Investigación en Otoneurocirugí</vt:lpstr>
      <vt:lpstr>Patología Molecular del Cáncer </vt:lpstr>
      <vt:lpstr>Mecanismos de Progresión Tumora</vt:lpstr>
      <vt:lpstr>Modelos Animales y Celulares pa</vt:lpstr>
      <vt:lpstr>Investigación y Diagnóstico de </vt:lpstr>
      <vt:lpstr>Cirugía de Malformaciones Congé</vt:lpstr>
      <vt:lpstr>Fisiopatlogías Ósea y Biomateri</vt:lpstr>
      <vt:lpstr>Ingeniería Celular</vt:lpstr>
      <vt:lpstr>Farmacología Clínica</vt:lpstr>
      <vt:lpstr>Investigación en Cirugía OsteoA</vt:lpstr>
      <vt:lpstr>Trasplante</vt:lpstr>
      <vt:lpstr>Revistas</vt:lpstr>
    </vt:vector>
  </TitlesOfParts>
  <Company>Comunidad de Madrid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Consejeria de Sanidad</dc:creator>
  <cp:lastModifiedBy>Consejeria de Sanidad</cp:lastModifiedBy>
  <dcterms:created xsi:type="dcterms:W3CDTF">2018-04-13T09:14:19Z</dcterms:created>
  <dcterms:modified xsi:type="dcterms:W3CDTF">2018-04-26T09:06:46Z</dcterms:modified>
</cp:coreProperties>
</file>